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workbookProtection workbookPassword="98AA" lockStructure="1"/>
  <bookViews>
    <workbookView xWindow="240" yWindow="105" windowWidth="14805" windowHeight="8010"/>
  </bookViews>
  <sheets>
    <sheet name="DEPREM TASARIM SPEKTRUMU" sheetId="4" r:id="rId1"/>
  </sheets>
  <definedNames>
    <definedName name="_xlnm.Print_Area" localSheetId="0">'DEPREM TASARIM SPEKTRUMU'!$A$1:$Q$85</definedName>
  </definedNames>
  <calcPr calcId="145621"/>
</workbook>
</file>

<file path=xl/calcChain.xml><?xml version="1.0" encoding="utf-8"?>
<calcChain xmlns="http://schemas.openxmlformats.org/spreadsheetml/2006/main">
  <c r="I10" i="4" l="1"/>
  <c r="I9" i="4"/>
  <c r="P9" i="4" s="1"/>
  <c r="L9" i="4" l="1"/>
  <c r="L10" i="4" s="1"/>
  <c r="O10" i="4" s="1"/>
  <c r="O11" i="4" s="1"/>
  <c r="O12" i="4" l="1"/>
  <c r="P11" i="4"/>
  <c r="P10" i="4"/>
  <c r="O13" i="4" l="1"/>
  <c r="P12" i="4"/>
  <c r="O14" i="4" l="1"/>
  <c r="P13" i="4"/>
  <c r="O15" i="4" l="1"/>
  <c r="P14" i="4"/>
  <c r="O16" i="4" l="1"/>
  <c r="P15" i="4"/>
  <c r="O17" i="4" l="1"/>
  <c r="P16" i="4"/>
  <c r="O18" i="4" l="1"/>
  <c r="P17" i="4"/>
  <c r="O19" i="4" l="1"/>
  <c r="P18" i="4"/>
  <c r="O20" i="4" l="1"/>
  <c r="P19" i="4"/>
  <c r="O21" i="4" l="1"/>
  <c r="P20" i="4"/>
  <c r="O22" i="4" l="1"/>
  <c r="P21" i="4"/>
  <c r="O23" i="4" l="1"/>
  <c r="P22" i="4"/>
  <c r="O24" i="4" l="1"/>
  <c r="P23" i="4"/>
  <c r="O25" i="4" l="1"/>
  <c r="P24" i="4"/>
  <c r="O26" i="4" l="1"/>
  <c r="P25" i="4"/>
  <c r="O27" i="4" l="1"/>
  <c r="P26" i="4"/>
  <c r="O28" i="4" l="1"/>
  <c r="P27" i="4"/>
  <c r="O29" i="4" l="1"/>
  <c r="P28" i="4"/>
  <c r="O30" i="4" l="1"/>
  <c r="P29" i="4"/>
  <c r="O31" i="4" l="1"/>
  <c r="P30" i="4"/>
  <c r="O32" i="4" l="1"/>
  <c r="P31" i="4"/>
  <c r="O33" i="4" l="1"/>
  <c r="P32" i="4"/>
  <c r="O34" i="4" l="1"/>
  <c r="P33" i="4"/>
  <c r="O35" i="4" l="1"/>
  <c r="P34" i="4"/>
  <c r="O36" i="4" l="1"/>
  <c r="P35" i="4"/>
  <c r="O37" i="4" l="1"/>
  <c r="P36" i="4"/>
  <c r="O38" i="4" l="1"/>
  <c r="P37" i="4"/>
  <c r="O39" i="4" l="1"/>
  <c r="P38" i="4"/>
  <c r="O40" i="4" l="1"/>
  <c r="P39" i="4"/>
  <c r="O41" i="4" l="1"/>
  <c r="P40" i="4"/>
  <c r="O42" i="4" l="1"/>
  <c r="P41" i="4"/>
  <c r="O43" i="4" l="1"/>
  <c r="P42" i="4"/>
  <c r="O44" i="4" l="1"/>
  <c r="P43" i="4"/>
  <c r="O45" i="4" l="1"/>
  <c r="P44" i="4"/>
  <c r="O46" i="4" l="1"/>
  <c r="P45" i="4"/>
  <c r="O47" i="4" l="1"/>
  <c r="P46" i="4"/>
  <c r="O48" i="4" l="1"/>
  <c r="P47" i="4"/>
  <c r="O49" i="4" l="1"/>
  <c r="P48" i="4"/>
  <c r="O50" i="4" l="1"/>
  <c r="P49" i="4"/>
  <c r="O51" i="4" l="1"/>
  <c r="P50" i="4"/>
  <c r="O52" i="4" l="1"/>
  <c r="P51" i="4"/>
  <c r="O53" i="4" l="1"/>
  <c r="P52" i="4"/>
  <c r="O54" i="4" l="1"/>
  <c r="P53" i="4"/>
  <c r="O55" i="4" l="1"/>
  <c r="P54" i="4"/>
  <c r="O56" i="4" l="1"/>
  <c r="P55" i="4"/>
  <c r="O57" i="4" l="1"/>
  <c r="P56" i="4"/>
  <c r="O58" i="4" l="1"/>
  <c r="P57" i="4"/>
  <c r="O59" i="4" l="1"/>
  <c r="P58" i="4"/>
  <c r="O60" i="4" l="1"/>
  <c r="P59" i="4"/>
  <c r="O61" i="4" l="1"/>
  <c r="P60" i="4"/>
  <c r="O62" i="4" l="1"/>
  <c r="P61" i="4"/>
  <c r="O63" i="4" l="1"/>
  <c r="P62" i="4"/>
  <c r="O64" i="4" l="1"/>
  <c r="P63" i="4"/>
  <c r="O65" i="4" l="1"/>
  <c r="P64" i="4"/>
  <c r="O66" i="4" l="1"/>
  <c r="P65" i="4"/>
  <c r="O67" i="4" l="1"/>
  <c r="P66" i="4"/>
  <c r="O68" i="4" l="1"/>
  <c r="P67" i="4"/>
  <c r="O69" i="4" l="1"/>
  <c r="P68" i="4"/>
  <c r="O70" i="4" l="1"/>
  <c r="P69" i="4"/>
  <c r="O71" i="4" l="1"/>
  <c r="P70" i="4"/>
  <c r="O72" i="4" l="1"/>
  <c r="P71" i="4"/>
  <c r="O73" i="4" l="1"/>
  <c r="P72" i="4"/>
  <c r="O74" i="4" l="1"/>
  <c r="P73" i="4"/>
  <c r="O75" i="4" l="1"/>
  <c r="P74" i="4"/>
  <c r="O76" i="4" l="1"/>
  <c r="P75" i="4"/>
  <c r="O77" i="4" l="1"/>
  <c r="P76" i="4"/>
  <c r="O78" i="4" l="1"/>
  <c r="P77" i="4"/>
  <c r="O79" i="4" l="1"/>
  <c r="P78" i="4"/>
  <c r="P79" i="4" l="1"/>
  <c r="O80" i="4"/>
  <c r="O81" i="4" l="1"/>
  <c r="P80" i="4"/>
  <c r="O82" i="4" l="1"/>
  <c r="P81" i="4"/>
  <c r="O83" i="4" l="1"/>
  <c r="P82" i="4"/>
  <c r="O84" i="4" l="1"/>
  <c r="P83" i="4"/>
  <c r="O85" i="4" l="1"/>
  <c r="P84" i="4"/>
  <c r="O86" i="4" l="1"/>
  <c r="P85" i="4"/>
  <c r="O87" i="4" l="1"/>
  <c r="P86" i="4"/>
  <c r="O88" i="4" l="1"/>
  <c r="P87" i="4"/>
  <c r="O89" i="4" l="1"/>
  <c r="P88" i="4"/>
  <c r="P89" i="4" l="1"/>
  <c r="O90" i="4"/>
  <c r="O91" i="4" l="1"/>
  <c r="P90" i="4"/>
  <c r="O92" i="4" l="1"/>
  <c r="P91" i="4"/>
  <c r="O93" i="4" l="1"/>
  <c r="P92" i="4"/>
  <c r="O94" i="4" l="1"/>
  <c r="P93" i="4"/>
  <c r="O95" i="4" l="1"/>
  <c r="P94" i="4"/>
  <c r="O96" i="4" l="1"/>
  <c r="P95" i="4"/>
  <c r="O97" i="4" l="1"/>
  <c r="P96" i="4"/>
  <c r="O98" i="4" l="1"/>
  <c r="P97" i="4"/>
  <c r="O99" i="4" l="1"/>
  <c r="P98" i="4"/>
  <c r="O100" i="4" l="1"/>
  <c r="P99" i="4"/>
  <c r="O101" i="4" l="1"/>
  <c r="P100" i="4"/>
  <c r="O102" i="4" l="1"/>
  <c r="P101" i="4"/>
  <c r="O103" i="4" l="1"/>
  <c r="P102" i="4"/>
  <c r="O104" i="4" l="1"/>
  <c r="P103" i="4"/>
  <c r="O105" i="4" l="1"/>
  <c r="P104" i="4"/>
  <c r="P105" i="4" l="1"/>
  <c r="O106" i="4"/>
  <c r="O107" i="4" l="1"/>
  <c r="P106" i="4"/>
  <c r="P107" i="4" l="1"/>
  <c r="O108" i="4"/>
  <c r="P108" i="4" l="1"/>
  <c r="O109" i="4"/>
  <c r="P109" i="4" l="1"/>
  <c r="O110" i="4"/>
  <c r="O111" i="4" l="1"/>
  <c r="P110" i="4"/>
  <c r="P111" i="4" l="1"/>
  <c r="O112" i="4"/>
  <c r="O113" i="4" l="1"/>
  <c r="P112" i="4"/>
  <c r="P113" i="4" l="1"/>
  <c r="O114" i="4"/>
  <c r="P114" i="4" l="1"/>
  <c r="O115" i="4"/>
  <c r="P115" i="4" s="1"/>
</calcChain>
</file>

<file path=xl/comments1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0,2 SN DOĞAL TİTREŞİM PERİYODUNA KARŞI GELEN SPEKRTAL İVME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KISA PERIYOD ZEMİN KATSAYISI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ZEMİN SINIFLARI İÇİN 0,2 SN DOĞAL TİTREŞİM PERİYODUNA KARŞI GELEN SPEKRTAL İVME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SPEKTRUM KÖŞE PERİYODU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1 SN DOĞAL TİTREŞİM PERİYODUNA KARŞI GELEN SPEKRTAL İVME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1 SN PERIYOD ZEMİN KATSAYISI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ZEMİN SINIFLRI İÇİN 
1 SN DOĞAL TİTREŞİM PERİYODUNA KARŞI GELEN SPEKRTAL İVME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SPEKTRUM KÖŞE PERİYODU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UZUN PERİYOD BÖLGESİNE GEÇİŞ PERİYODU
</t>
        </r>
      </text>
    </comment>
  </commentList>
</comments>
</file>

<file path=xl/sharedStrings.xml><?xml version="1.0" encoding="utf-8"?>
<sst xmlns="http://schemas.openxmlformats.org/spreadsheetml/2006/main" count="17" uniqueCount="17">
  <si>
    <r>
      <t>S</t>
    </r>
    <r>
      <rPr>
        <vertAlign val="subscript"/>
        <sz val="11"/>
        <color theme="1"/>
        <rFont val="Arial"/>
        <family val="2"/>
        <charset val="162"/>
      </rPr>
      <t>S</t>
    </r>
  </si>
  <si>
    <r>
      <t>T</t>
    </r>
    <r>
      <rPr>
        <vertAlign val="subscript"/>
        <sz val="11"/>
        <color theme="1"/>
        <rFont val="Arial"/>
        <family val="2"/>
        <charset val="162"/>
      </rPr>
      <t>S</t>
    </r>
  </si>
  <si>
    <r>
      <t>S</t>
    </r>
    <r>
      <rPr>
        <vertAlign val="subscript"/>
        <sz val="11"/>
        <color theme="1"/>
        <rFont val="Arial"/>
        <family val="2"/>
        <charset val="162"/>
      </rPr>
      <t>1</t>
    </r>
  </si>
  <si>
    <r>
      <t>T</t>
    </r>
    <r>
      <rPr>
        <vertAlign val="subscript"/>
        <sz val="11"/>
        <color theme="1"/>
        <rFont val="Arial"/>
        <family val="2"/>
        <charset val="162"/>
      </rPr>
      <t>0</t>
    </r>
  </si>
  <si>
    <r>
      <t>F</t>
    </r>
    <r>
      <rPr>
        <vertAlign val="subscript"/>
        <sz val="11"/>
        <color theme="1"/>
        <rFont val="Arial"/>
        <family val="2"/>
        <charset val="162"/>
      </rPr>
      <t>a</t>
    </r>
  </si>
  <si>
    <r>
      <t>T</t>
    </r>
    <r>
      <rPr>
        <vertAlign val="subscript"/>
        <sz val="11"/>
        <color theme="1"/>
        <rFont val="Arial"/>
        <family val="2"/>
        <charset val="162"/>
      </rPr>
      <t>L</t>
    </r>
  </si>
  <si>
    <r>
      <t>F</t>
    </r>
    <r>
      <rPr>
        <vertAlign val="subscript"/>
        <sz val="11"/>
        <color theme="1"/>
        <rFont val="Arial"/>
        <family val="2"/>
        <charset val="162"/>
      </rPr>
      <t>v</t>
    </r>
  </si>
  <si>
    <r>
      <t>S</t>
    </r>
    <r>
      <rPr>
        <vertAlign val="subscript"/>
        <sz val="11"/>
        <color theme="1"/>
        <rFont val="Arial"/>
        <family val="2"/>
        <charset val="162"/>
      </rPr>
      <t>MS</t>
    </r>
  </si>
  <si>
    <r>
      <t>S</t>
    </r>
    <r>
      <rPr>
        <vertAlign val="subscript"/>
        <sz val="11"/>
        <color theme="1"/>
        <rFont val="Arial"/>
        <family val="2"/>
        <charset val="162"/>
      </rPr>
      <t>M1</t>
    </r>
  </si>
  <si>
    <t>YAPILARIN PERFORMANSA GÖRE TASARIMINDA ESAS ALINACAK DEPREM TASARIM SPEKTRUMU</t>
  </si>
  <si>
    <r>
      <t>S</t>
    </r>
    <r>
      <rPr>
        <b/>
        <vertAlign val="subscript"/>
        <sz val="12"/>
        <color rgb="FFFF0000"/>
        <rFont val="Arial"/>
        <family val="2"/>
        <charset val="162"/>
      </rPr>
      <t>ae</t>
    </r>
    <r>
      <rPr>
        <b/>
        <sz val="12"/>
        <color rgb="FFFF0000"/>
        <rFont val="Arial"/>
        <family val="2"/>
        <charset val="162"/>
      </rPr>
      <t>(T)</t>
    </r>
  </si>
  <si>
    <t>T (sn)</t>
  </si>
  <si>
    <t>NOT : 1</t>
  </si>
  <si>
    <t>NOT : 2</t>
  </si>
  <si>
    <t>SARI RENKLİ HÜCRELERE VERİ GİRİŞİ YAPINIZ.</t>
  </si>
  <si>
    <t>Zemin sınıflarına bağlı olarak Tablo 1.1' den kısa periyod zemin katsayısı (Fa)' yı,                                                                                              Tablo 1.2' den 1sn. Periyod zemin katsayısı (Fv)' yi okuyunuz !</t>
  </si>
  <si>
    <r>
      <t>(D1), (D2) ve (D3) Deprem Düzeyleri için kısa doğal titresim periyodu (0.2 saniye) ve 1.0 saniyelik doğal titresim periyoduna karsı gelen spektral ivme değerlerini (sırası ile S</t>
    </r>
    <r>
      <rPr>
        <b/>
        <i/>
        <vertAlign val="subscript"/>
        <sz val="10"/>
        <color theme="1"/>
        <rFont val="Arial"/>
        <family val="2"/>
        <charset val="162"/>
      </rPr>
      <t>S</t>
    </r>
    <r>
      <rPr>
        <b/>
        <i/>
        <sz val="10"/>
        <color theme="1"/>
        <rFont val="Arial"/>
        <family val="2"/>
        <charset val="162"/>
      </rPr>
      <t xml:space="preserve"> ve S</t>
    </r>
    <r>
      <rPr>
        <b/>
        <i/>
        <vertAlign val="subscript"/>
        <sz val="10"/>
        <color theme="1"/>
        <rFont val="Arial"/>
        <family val="2"/>
        <charset val="162"/>
      </rPr>
      <t>1</t>
    </r>
    <r>
      <rPr>
        <b/>
        <i/>
        <sz val="10"/>
        <color theme="1"/>
        <rFont val="Arial"/>
        <family val="2"/>
        <charset val="162"/>
      </rPr>
      <t>), koordinat değerlerine göre Ek A’dan okuyunuz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</si>
</sst>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vertAlign val="subscript"/>
      <sz val="11"/>
      <color theme="1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i/>
      <u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vertAlign val="subscript"/>
      <sz val="12"/>
      <color rgb="FFFF0000"/>
      <name val="Arial"/>
      <family val="2"/>
      <charset val="162"/>
    </font>
    <font>
      <b/>
      <i/>
      <sz val="10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b/>
      <i/>
      <vertAlign val="subscript"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sz="1300"/>
              <a:t>PERFORMANSA</a:t>
            </a:r>
            <a:r>
              <a:rPr lang="tr-TR" sz="1300" baseline="0"/>
              <a:t> GÖRE TASARIMDA</a:t>
            </a:r>
          </a:p>
          <a:p>
            <a:pPr>
              <a:defRPr/>
            </a:pPr>
            <a:r>
              <a:rPr lang="tr-TR" sz="1300" baseline="0"/>
              <a:t> </a:t>
            </a:r>
            <a:r>
              <a:rPr lang="tr-TR" sz="1300"/>
              <a:t>DEPREM TASARIM </a:t>
            </a:r>
            <a:r>
              <a:rPr lang="en-US" sz="1300"/>
              <a:t>SPEKTRUMU</a:t>
            </a:r>
          </a:p>
        </c:rich>
      </c:tx>
      <c:layout>
        <c:manualLayout>
          <c:xMode val="edge"/>
          <c:yMode val="edge"/>
          <c:x val="0.29813200275963231"/>
          <c:y val="2.5664993913826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70020732550103"/>
          <c:y val="0.15417348879037429"/>
          <c:w val="0.78400885830204881"/>
          <c:h val="0.69524555518050513"/>
        </c:manualLayout>
      </c:layout>
      <c:scatterChart>
        <c:scatterStyle val="smoothMarker"/>
        <c:varyColors val="0"/>
        <c:ser>
          <c:idx val="0"/>
          <c:order val="0"/>
          <c:spPr>
            <a:ln w="31750"/>
          </c:spPr>
          <c:marker>
            <c:symbol val="none"/>
          </c:marker>
          <c:xVal>
            <c:numRef>
              <c:f>'DEPREM TASARIM SPEKTRUMU'!$O$9:$O$115</c:f>
              <c:numCache>
                <c:formatCode>0.00</c:formatCode>
                <c:ptCount val="107"/>
                <c:pt idx="0">
                  <c:v>0</c:v>
                </c:pt>
                <c:pt idx="1">
                  <c:v>0.32500000000000007</c:v>
                </c:pt>
                <c:pt idx="2">
                  <c:v>0.42500000000000004</c:v>
                </c:pt>
                <c:pt idx="3">
                  <c:v>0.52500000000000002</c:v>
                </c:pt>
                <c:pt idx="4">
                  <c:v>0.625</c:v>
                </c:pt>
                <c:pt idx="5">
                  <c:v>0.72499999999999998</c:v>
                </c:pt>
                <c:pt idx="6">
                  <c:v>0.82499999999999996</c:v>
                </c:pt>
                <c:pt idx="7">
                  <c:v>0.92499999999999993</c:v>
                </c:pt>
                <c:pt idx="8">
                  <c:v>1.0249999999999999</c:v>
                </c:pt>
                <c:pt idx="9">
                  <c:v>1.125</c:v>
                </c:pt>
                <c:pt idx="10">
                  <c:v>1.2250000000000001</c:v>
                </c:pt>
                <c:pt idx="11">
                  <c:v>1.3250000000000002</c:v>
                </c:pt>
                <c:pt idx="12">
                  <c:v>1.4250000000000003</c:v>
                </c:pt>
                <c:pt idx="13">
                  <c:v>1.5250000000000004</c:v>
                </c:pt>
                <c:pt idx="14">
                  <c:v>1.6250000000000004</c:v>
                </c:pt>
                <c:pt idx="15">
                  <c:v>1.7250000000000005</c:v>
                </c:pt>
                <c:pt idx="16">
                  <c:v>1.9750000000000005</c:v>
                </c:pt>
                <c:pt idx="17">
                  <c:v>2.2250000000000005</c:v>
                </c:pt>
                <c:pt idx="18">
                  <c:v>2.4750000000000005</c:v>
                </c:pt>
                <c:pt idx="19">
                  <c:v>2.7250000000000005</c:v>
                </c:pt>
                <c:pt idx="20">
                  <c:v>2.9750000000000005</c:v>
                </c:pt>
                <c:pt idx="21">
                  <c:v>3.2250000000000005</c:v>
                </c:pt>
                <c:pt idx="22">
                  <c:v>3.4750000000000005</c:v>
                </c:pt>
                <c:pt idx="23">
                  <c:v>3.7250000000000005</c:v>
                </c:pt>
                <c:pt idx="24">
                  <c:v>3.9750000000000005</c:v>
                </c:pt>
                <c:pt idx="25">
                  <c:v>4.2250000000000005</c:v>
                </c:pt>
                <c:pt idx="26">
                  <c:v>4.4750000000000005</c:v>
                </c:pt>
                <c:pt idx="27">
                  <c:v>4.7250000000000005</c:v>
                </c:pt>
                <c:pt idx="28">
                  <c:v>4.9750000000000005</c:v>
                </c:pt>
                <c:pt idx="29">
                  <c:v>5.2250000000000005</c:v>
                </c:pt>
                <c:pt idx="30">
                  <c:v>5.4750000000000005</c:v>
                </c:pt>
                <c:pt idx="31">
                  <c:v>5.7250000000000005</c:v>
                </c:pt>
                <c:pt idx="32">
                  <c:v>5.9750000000000005</c:v>
                </c:pt>
                <c:pt idx="33">
                  <c:v>6.2250000000000005</c:v>
                </c:pt>
                <c:pt idx="34">
                  <c:v>6.4750000000000005</c:v>
                </c:pt>
                <c:pt idx="35">
                  <c:v>6.7250000000000005</c:v>
                </c:pt>
                <c:pt idx="36">
                  <c:v>6.9750000000000005</c:v>
                </c:pt>
                <c:pt idx="37">
                  <c:v>7.2250000000000005</c:v>
                </c:pt>
                <c:pt idx="38">
                  <c:v>7.4750000000000005</c:v>
                </c:pt>
                <c:pt idx="39">
                  <c:v>7.7250000000000005</c:v>
                </c:pt>
                <c:pt idx="40">
                  <c:v>7.9750000000000005</c:v>
                </c:pt>
                <c:pt idx="41">
                  <c:v>8.2250000000000014</c:v>
                </c:pt>
                <c:pt idx="42">
                  <c:v>8.4750000000000014</c:v>
                </c:pt>
                <c:pt idx="43">
                  <c:v>8.7250000000000014</c:v>
                </c:pt>
                <c:pt idx="44">
                  <c:v>8.9750000000000014</c:v>
                </c:pt>
                <c:pt idx="45">
                  <c:v>9.2250000000000014</c:v>
                </c:pt>
                <c:pt idx="46">
                  <c:v>9.4750000000000014</c:v>
                </c:pt>
                <c:pt idx="47">
                  <c:v>9.7250000000000014</c:v>
                </c:pt>
                <c:pt idx="48">
                  <c:v>9.9750000000000014</c:v>
                </c:pt>
                <c:pt idx="49">
                  <c:v>10.225000000000001</c:v>
                </c:pt>
                <c:pt idx="50">
                  <c:v>10.475000000000001</c:v>
                </c:pt>
                <c:pt idx="51">
                  <c:v>10.725000000000001</c:v>
                </c:pt>
                <c:pt idx="52">
                  <c:v>10.975000000000001</c:v>
                </c:pt>
                <c:pt idx="53">
                  <c:v>11.225000000000001</c:v>
                </c:pt>
                <c:pt idx="54">
                  <c:v>11.475000000000001</c:v>
                </c:pt>
                <c:pt idx="55">
                  <c:v>11.725000000000001</c:v>
                </c:pt>
                <c:pt idx="56">
                  <c:v>11.975000000000001</c:v>
                </c:pt>
                <c:pt idx="57">
                  <c:v>12.225000000000001</c:v>
                </c:pt>
                <c:pt idx="58">
                  <c:v>12.475000000000001</c:v>
                </c:pt>
                <c:pt idx="59">
                  <c:v>12.725000000000001</c:v>
                </c:pt>
                <c:pt idx="60">
                  <c:v>12.975000000000001</c:v>
                </c:pt>
                <c:pt idx="61">
                  <c:v>13.225000000000001</c:v>
                </c:pt>
                <c:pt idx="62">
                  <c:v>13.475000000000001</c:v>
                </c:pt>
                <c:pt idx="63">
                  <c:v>13.725000000000001</c:v>
                </c:pt>
                <c:pt idx="64">
                  <c:v>13.975000000000001</c:v>
                </c:pt>
                <c:pt idx="65">
                  <c:v>14.225000000000001</c:v>
                </c:pt>
                <c:pt idx="66">
                  <c:v>14.475000000000001</c:v>
                </c:pt>
                <c:pt idx="67">
                  <c:v>14.725000000000001</c:v>
                </c:pt>
                <c:pt idx="68">
                  <c:v>14.975000000000001</c:v>
                </c:pt>
                <c:pt idx="69">
                  <c:v>15.225000000000001</c:v>
                </c:pt>
                <c:pt idx="70">
                  <c:v>15.475000000000001</c:v>
                </c:pt>
                <c:pt idx="71">
                  <c:v>15.725000000000001</c:v>
                </c:pt>
                <c:pt idx="72">
                  <c:v>15.975000000000001</c:v>
                </c:pt>
                <c:pt idx="73">
                  <c:v>16.225000000000001</c:v>
                </c:pt>
                <c:pt idx="74">
                  <c:v>16.475000000000001</c:v>
                </c:pt>
                <c:pt idx="75">
                  <c:v>16.725000000000001</c:v>
                </c:pt>
                <c:pt idx="76">
                  <c:v>16.975000000000001</c:v>
                </c:pt>
                <c:pt idx="77">
                  <c:v>17.225000000000001</c:v>
                </c:pt>
                <c:pt idx="78">
                  <c:v>17.475000000000001</c:v>
                </c:pt>
                <c:pt idx="79">
                  <c:v>17.725000000000001</c:v>
                </c:pt>
                <c:pt idx="80">
                  <c:v>17.975000000000001</c:v>
                </c:pt>
                <c:pt idx="81">
                  <c:v>18.225000000000001</c:v>
                </c:pt>
                <c:pt idx="82">
                  <c:v>18.475000000000001</c:v>
                </c:pt>
                <c:pt idx="83">
                  <c:v>18.725000000000001</c:v>
                </c:pt>
                <c:pt idx="84">
                  <c:v>18.975000000000001</c:v>
                </c:pt>
                <c:pt idx="85">
                  <c:v>19.225000000000001</c:v>
                </c:pt>
                <c:pt idx="86">
                  <c:v>19.475000000000001</c:v>
                </c:pt>
                <c:pt idx="87">
                  <c:v>19.725000000000001</c:v>
                </c:pt>
                <c:pt idx="88">
                  <c:v>19.975000000000001</c:v>
                </c:pt>
                <c:pt idx="89">
                  <c:v>20.225000000000001</c:v>
                </c:pt>
                <c:pt idx="90">
                  <c:v>20.475000000000001</c:v>
                </c:pt>
                <c:pt idx="91">
                  <c:v>20.725000000000001</c:v>
                </c:pt>
                <c:pt idx="92">
                  <c:v>20.975000000000001</c:v>
                </c:pt>
                <c:pt idx="93">
                  <c:v>21.225000000000001</c:v>
                </c:pt>
                <c:pt idx="94">
                  <c:v>21.475000000000001</c:v>
                </c:pt>
                <c:pt idx="95">
                  <c:v>21.725000000000001</c:v>
                </c:pt>
                <c:pt idx="96">
                  <c:v>21.975000000000001</c:v>
                </c:pt>
                <c:pt idx="97">
                  <c:v>22.225000000000001</c:v>
                </c:pt>
                <c:pt idx="98">
                  <c:v>22.475000000000001</c:v>
                </c:pt>
                <c:pt idx="99">
                  <c:v>22.725000000000001</c:v>
                </c:pt>
                <c:pt idx="100">
                  <c:v>22.975000000000001</c:v>
                </c:pt>
                <c:pt idx="101">
                  <c:v>23.225000000000001</c:v>
                </c:pt>
                <c:pt idx="102">
                  <c:v>23.475000000000001</c:v>
                </c:pt>
                <c:pt idx="103">
                  <c:v>23.725000000000001</c:v>
                </c:pt>
                <c:pt idx="104">
                  <c:v>23.975000000000001</c:v>
                </c:pt>
                <c:pt idx="105">
                  <c:v>24.225000000000001</c:v>
                </c:pt>
                <c:pt idx="106">
                  <c:v>24.475000000000001</c:v>
                </c:pt>
              </c:numCache>
            </c:numRef>
          </c:xVal>
          <c:yVal>
            <c:numRef>
              <c:f>'DEPREM TASARIM SPEKTRUMU'!$P$9:$P$115</c:f>
              <c:numCache>
                <c:formatCode>0.000</c:formatCode>
                <c:ptCount val="107"/>
                <c:pt idx="0">
                  <c:v>0.24</c:v>
                </c:pt>
                <c:pt idx="1">
                  <c:v>0.60000000000000009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0.59999999999999987</c:v>
                </c:pt>
                <c:pt idx="15">
                  <c:v>0.56521739130434767</c:v>
                </c:pt>
                <c:pt idx="16">
                  <c:v>0.49367088607594928</c:v>
                </c:pt>
                <c:pt idx="17">
                  <c:v>0.4382022471910112</c:v>
                </c:pt>
                <c:pt idx="18">
                  <c:v>0.39393939393939387</c:v>
                </c:pt>
                <c:pt idx="19">
                  <c:v>0.35779816513761464</c:v>
                </c:pt>
                <c:pt idx="20">
                  <c:v>0.32773109243697474</c:v>
                </c:pt>
                <c:pt idx="21">
                  <c:v>0.30232558139534882</c:v>
                </c:pt>
                <c:pt idx="22">
                  <c:v>0.2805755395683453</c:v>
                </c:pt>
                <c:pt idx="23">
                  <c:v>0.26174496644295303</c:v>
                </c:pt>
                <c:pt idx="24">
                  <c:v>0.24528301886792453</c:v>
                </c:pt>
                <c:pt idx="25">
                  <c:v>0.23076923076923075</c:v>
                </c:pt>
                <c:pt idx="26">
                  <c:v>0.21787709497206703</c:v>
                </c:pt>
                <c:pt idx="27">
                  <c:v>0.20634920634920634</c:v>
                </c:pt>
                <c:pt idx="28">
                  <c:v>0.19597989949748743</c:v>
                </c:pt>
                <c:pt idx="29">
                  <c:v>0.18660287081339713</c:v>
                </c:pt>
                <c:pt idx="30">
                  <c:v>0.17808219178082191</c:v>
                </c:pt>
                <c:pt idx="31">
                  <c:v>0.1703056768558952</c:v>
                </c:pt>
                <c:pt idx="32">
                  <c:v>0.16317991631799164</c:v>
                </c:pt>
                <c:pt idx="33">
                  <c:v>0.15662650602409639</c:v>
                </c:pt>
                <c:pt idx="34">
                  <c:v>0.15057915057915058</c:v>
                </c:pt>
                <c:pt idx="35">
                  <c:v>0.1449814126394052</c:v>
                </c:pt>
                <c:pt idx="36">
                  <c:v>0.13978494623655915</c:v>
                </c:pt>
                <c:pt idx="37">
                  <c:v>0.13494809688581316</c:v>
                </c:pt>
                <c:pt idx="38">
                  <c:v>0.13043478260869565</c:v>
                </c:pt>
                <c:pt idx="39">
                  <c:v>0.12621359223300971</c:v>
                </c:pt>
                <c:pt idx="40">
                  <c:v>0.12225705329153605</c:v>
                </c:pt>
                <c:pt idx="41">
                  <c:v>0.11854103343465044</c:v>
                </c:pt>
                <c:pt idx="42">
                  <c:v>0.1150442477876106</c:v>
                </c:pt>
                <c:pt idx="43">
                  <c:v>0.11174785100286533</c:v>
                </c:pt>
                <c:pt idx="44">
                  <c:v>0.10863509749303621</c:v>
                </c:pt>
                <c:pt idx="45">
                  <c:v>0.1056910569105691</c:v>
                </c:pt>
                <c:pt idx="46">
                  <c:v>0.10290237467018469</c:v>
                </c:pt>
                <c:pt idx="47">
                  <c:v>0.10025706940874035</c:v>
                </c:pt>
                <c:pt idx="48">
                  <c:v>9.7744360902255634E-2</c:v>
                </c:pt>
                <c:pt idx="49">
                  <c:v>9.5354523227383858E-2</c:v>
                </c:pt>
                <c:pt idx="50">
                  <c:v>9.3078758949880658E-2</c:v>
                </c:pt>
                <c:pt idx="51">
                  <c:v>9.0909090909090912E-2</c:v>
                </c:pt>
                <c:pt idx="52">
                  <c:v>8.8838268792710701E-2</c:v>
                </c:pt>
                <c:pt idx="53">
                  <c:v>8.6859688195991089E-2</c:v>
                </c:pt>
                <c:pt idx="54">
                  <c:v>8.4967320261437912E-2</c:v>
                </c:pt>
                <c:pt idx="55">
                  <c:v>8.3155650319829424E-2</c:v>
                </c:pt>
                <c:pt idx="56">
                  <c:v>8.1419624217118999E-2</c:v>
                </c:pt>
                <c:pt idx="57">
                  <c:v>7.8286725130791518E-2</c:v>
                </c:pt>
                <c:pt idx="58">
                  <c:v>7.5180420962164804E-2</c:v>
                </c:pt>
                <c:pt idx="59">
                  <c:v>7.2255395030897673E-2</c:v>
                </c:pt>
                <c:pt idx="60">
                  <c:v>6.9497811487186326E-2</c:v>
                </c:pt>
                <c:pt idx="61">
                  <c:v>6.689512973438487E-2</c:v>
                </c:pt>
                <c:pt idx="62">
                  <c:v>6.4435961600022018E-2</c:v>
                </c:pt>
                <c:pt idx="63">
                  <c:v>6.2109946549613299E-2</c:v>
                </c:pt>
                <c:pt idx="64">
                  <c:v>5.9907642384656977E-2</c:v>
                </c:pt>
                <c:pt idx="65">
                  <c:v>5.7820429267268131E-2</c:v>
                </c:pt>
                <c:pt idx="66">
                  <c:v>5.5840425246315328E-2</c:v>
                </c:pt>
                <c:pt idx="67">
                  <c:v>5.3960411736389553E-2</c:v>
                </c:pt>
                <c:pt idx="68">
                  <c:v>5.217376763163982E-2</c:v>
                </c:pt>
                <c:pt idx="69">
                  <c:v>5.0474410929651284E-2</c:v>
                </c:pt>
                <c:pt idx="70">
                  <c:v>4.8856746902738009E-2</c:v>
                </c:pt>
                <c:pt idx="71">
                  <c:v>4.7315621990643028E-2</c:v>
                </c:pt>
                <c:pt idx="72">
                  <c:v>4.5846282704049016E-2</c:v>
                </c:pt>
                <c:pt idx="73">
                  <c:v>4.4444338926070921E-2</c:v>
                </c:pt>
                <c:pt idx="74">
                  <c:v>4.3105731081949247E-2</c:v>
                </c:pt>
                <c:pt idx="75">
                  <c:v>4.182670071789097E-2</c:v>
                </c:pt>
                <c:pt idx="76">
                  <c:v>4.0603764090395428E-2</c:v>
                </c:pt>
                <c:pt idx="77">
                  <c:v>3.9433688419092471E-2</c:v>
                </c:pt>
                <c:pt idx="78">
                  <c:v>3.8313470500469703E-2</c:v>
                </c:pt>
                <c:pt idx="79">
                  <c:v>3.7240317418004661E-2</c:v>
                </c:pt>
                <c:pt idx="80">
                  <c:v>3.6211629117090069E-2</c:v>
                </c:pt>
                <c:pt idx="81">
                  <c:v>3.5224982641534994E-2</c:v>
                </c:pt>
                <c:pt idx="82">
                  <c:v>3.4278117853003269E-2</c:v>
                </c:pt>
                <c:pt idx="83">
                  <c:v>3.3368924476070448E-2</c:v>
                </c:pt>
                <c:pt idx="84">
                  <c:v>3.2495430330109827E-2</c:v>
                </c:pt>
                <c:pt idx="85">
                  <c:v>3.1655790625354056E-2</c:v>
                </c:pt>
                <c:pt idx="86">
                  <c:v>3.0848278214557025E-2</c:v>
                </c:pt>
                <c:pt idx="87">
                  <c:v>3.0071274703985889E-2</c:v>
                </c:pt>
                <c:pt idx="88">
                  <c:v>2.9323262338248213E-2</c:v>
                </c:pt>
                <c:pt idx="89">
                  <c:v>2.860281658291073E-2</c:v>
                </c:pt>
                <c:pt idx="90">
                  <c:v>2.7908599337170766E-2</c:v>
                </c:pt>
                <c:pt idx="91">
                  <c:v>2.7239352716150519E-2</c:v>
                </c:pt>
                <c:pt idx="92">
                  <c:v>2.6593893348827495E-2</c:v>
                </c:pt>
                <c:pt idx="93">
                  <c:v>2.5971107143303074E-2</c:v>
                </c:pt>
                <c:pt idx="94">
                  <c:v>2.5369944476141815E-2</c:v>
                </c:pt>
                <c:pt idx="95">
                  <c:v>2.4789415766968897E-2</c:v>
                </c:pt>
                <c:pt idx="96">
                  <c:v>2.4228587403464223E-2</c:v>
                </c:pt>
                <c:pt idx="97">
                  <c:v>2.3686577985400869E-2</c:v>
                </c:pt>
                <c:pt idx="98">
                  <c:v>2.3162554859496583E-2</c:v>
                </c:pt>
                <c:pt idx="99">
                  <c:v>2.2655730919626613E-2</c:v>
                </c:pt>
                <c:pt idx="100">
                  <c:v>2.2165361649424967E-2</c:v>
                </c:pt>
                <c:pt idx="101">
                  <c:v>2.169074238651466E-2</c:v>
                </c:pt>
                <c:pt idx="102">
                  <c:v>2.12312057895865E-2</c:v>
                </c:pt>
                <c:pt idx="103">
                  <c:v>2.0786119491317465E-2</c:v>
                </c:pt>
                <c:pt idx="104">
                  <c:v>2.0354883921707635E-2</c:v>
                </c:pt>
                <c:pt idx="105">
                  <c:v>1.9936930287839431E-2</c:v>
                </c:pt>
                <c:pt idx="106">
                  <c:v>1.9531718697342871E-2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48064"/>
        <c:axId val="85048640"/>
      </c:scatterChart>
      <c:valAx>
        <c:axId val="85048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T (sn)</a:t>
                </a:r>
              </a:p>
            </c:rich>
          </c:tx>
          <c:layout>
            <c:manualLayout>
              <c:xMode val="edge"/>
              <c:yMode val="edge"/>
              <c:x val="0.45924879060124396"/>
              <c:y val="0.934565394559509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5048640"/>
        <c:crosses val="autoZero"/>
        <c:crossBetween val="midCat"/>
        <c:majorUnit val="3"/>
      </c:valAx>
      <c:valAx>
        <c:axId val="85048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r-TR"/>
                  <a:t>Sae (g)</a:t>
                </a:r>
              </a:p>
            </c:rich>
          </c:tx>
          <c:layout>
            <c:manualLayout>
              <c:xMode val="edge"/>
              <c:yMode val="edge"/>
              <c:x val="2.6509467864547342E-2"/>
              <c:y val="0.4337819890579794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85048064"/>
        <c:crosses val="autoZero"/>
        <c:crossBetween val="midCat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100">
          <a:solidFill>
            <a:schemeClr val="dk1"/>
          </a:solidFill>
          <a:latin typeface="Arial" pitchFamily="34" charset="0"/>
          <a:ea typeface="+mn-ea"/>
          <a:cs typeface="Arial" pitchFamily="34" charset="0"/>
        </a:defRPr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13604</xdr:colOff>
      <xdr:row>12</xdr:row>
      <xdr:rowOff>32817</xdr:rowOff>
    </xdr:from>
    <xdr:to>
      <xdr:col>11</xdr:col>
      <xdr:colOff>312965</xdr:colOff>
      <xdr:row>30</xdr:row>
      <xdr:rowOff>77640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326571</xdr:colOff>
      <xdr:row>8</xdr:row>
      <xdr:rowOff>149678</xdr:rowOff>
    </xdr:from>
    <xdr:to>
      <xdr:col>3</xdr:col>
      <xdr:colOff>571500</xdr:colOff>
      <xdr:row>8</xdr:row>
      <xdr:rowOff>149678</xdr:rowOff>
    </xdr:to>
    <xdr:cxnSp macro="">
      <xdr:nvCxnSpPr>
        <xdr:cNvPr id="8" name="Straight Arrow Connector 7"/>
        <xdr:cNvCxnSpPr/>
      </xdr:nvCxnSpPr>
      <xdr:spPr>
        <a:xfrm>
          <a:off x="7538357" y="394607"/>
          <a:ext cx="244929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326571</xdr:colOff>
      <xdr:row>9</xdr:row>
      <xdr:rowOff>149678</xdr:rowOff>
    </xdr:from>
    <xdr:to>
      <xdr:col>3</xdr:col>
      <xdr:colOff>571500</xdr:colOff>
      <xdr:row>9</xdr:row>
      <xdr:rowOff>149678</xdr:rowOff>
    </xdr:to>
    <xdr:cxnSp macro="">
      <xdr:nvCxnSpPr>
        <xdr:cNvPr id="10" name="Straight Arrow Connector 9"/>
        <xdr:cNvCxnSpPr/>
      </xdr:nvCxnSpPr>
      <xdr:spPr>
        <a:xfrm>
          <a:off x="7538357" y="394607"/>
          <a:ext cx="244929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420729</xdr:colOff>
      <xdr:row>31</xdr:row>
      <xdr:rowOff>11205</xdr:rowOff>
    </xdr:from>
    <xdr:to>
      <xdr:col>9</xdr:col>
      <xdr:colOff>520668</xdr:colOff>
      <xdr:row>40</xdr:row>
      <xdr:rowOff>132440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5082" y="6633881"/>
          <a:ext cx="5120174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171147</xdr:colOff>
      <xdr:row>40</xdr:row>
      <xdr:rowOff>177257</xdr:rowOff>
    </xdr:from>
    <xdr:to>
      <xdr:col>9</xdr:col>
      <xdr:colOff>647123</xdr:colOff>
      <xdr:row>50</xdr:row>
      <xdr:rowOff>51963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5500" y="9018698"/>
          <a:ext cx="5496211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339307</xdr:colOff>
      <xdr:row>73</xdr:row>
      <xdr:rowOff>66437</xdr:rowOff>
    </xdr:from>
    <xdr:to>
      <xdr:col>10</xdr:col>
      <xdr:colOff>231322</xdr:colOff>
      <xdr:row>84</xdr:row>
      <xdr:rowOff>87968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81664" y="16939294"/>
          <a:ext cx="5661444" cy="2715745"/>
        </a:xfrm>
        <a:prstGeom prst="rect">
          <a:avLst/>
        </a:prstGeom>
      </xdr:spPr>
    </xdr:pic>
    <xdr:clientData/>
  </xdr:twoCellAnchor>
  <xdr:twoCellAnchor editAs="oneCell">
    <xdr:from>
      <xdr:col>2</xdr:col>
      <xdr:colOff>56903</xdr:colOff>
      <xdr:row>50</xdr:row>
      <xdr:rowOff>170709</xdr:rowOff>
    </xdr:from>
    <xdr:to>
      <xdr:col>10</xdr:col>
      <xdr:colOff>449036</xdr:colOff>
      <xdr:row>73</xdr:row>
      <xdr:rowOff>62530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99260" y="11410209"/>
          <a:ext cx="6161562" cy="5525178"/>
        </a:xfrm>
        <a:prstGeom prst="rect">
          <a:avLst/>
        </a:prstGeom>
      </xdr:spPr>
    </xdr:pic>
    <xdr:clientData/>
  </xdr:twoCellAnchor>
  <xdr:twoCellAnchor editAs="oneCell">
    <xdr:from>
      <xdr:col>18</xdr:col>
      <xdr:colOff>13607</xdr:colOff>
      <xdr:row>2</xdr:row>
      <xdr:rowOff>136072</xdr:rowOff>
    </xdr:from>
    <xdr:to>
      <xdr:col>25</xdr:col>
      <xdr:colOff>44904</xdr:colOff>
      <xdr:row>4</xdr:row>
      <xdr:rowOff>46265</xdr:rowOff>
    </xdr:to>
    <xdr:pic>
      <xdr:nvPicPr>
        <xdr:cNvPr id="14" name="Picture 13" descr="Okan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654643" y="625929"/>
          <a:ext cx="47529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393"/>
  <sheetViews>
    <sheetView showGridLines="0" tabSelected="1" zoomScale="70" zoomScaleNormal="70" zoomScalePageLayoutView="40" workbookViewId="0">
      <selection activeCell="Y12" sqref="Y12"/>
    </sheetView>
  </sheetViews>
  <sheetFormatPr defaultRowHeight="14.25" x14ac:dyDescent="0.25"/>
  <cols>
    <col min="1" max="12" width="10.7109375" style="1" customWidth="1"/>
    <col min="13" max="13" width="5.7109375" style="1" customWidth="1"/>
    <col min="14" max="22" width="10.7109375" style="1" customWidth="1"/>
    <col min="23" max="16384" width="9.140625" style="1"/>
  </cols>
  <sheetData>
    <row r="1" spans="1:24" ht="20.100000000000001" customHeight="1" x14ac:dyDescent="0.25">
      <c r="A1" s="25" t="s">
        <v>12</v>
      </c>
      <c r="B1" s="31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12"/>
      <c r="S1" s="26"/>
      <c r="T1" s="19" t="s">
        <v>14</v>
      </c>
      <c r="U1" s="20"/>
      <c r="V1" s="20"/>
      <c r="W1" s="20"/>
      <c r="X1" s="21"/>
    </row>
    <row r="2" spans="1:24" ht="20.100000000000001" customHeight="1" x14ac:dyDescent="0.25">
      <c r="A2" s="2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2"/>
      <c r="S2" s="27"/>
      <c r="T2" s="22"/>
      <c r="U2" s="23"/>
      <c r="V2" s="23"/>
      <c r="W2" s="23"/>
      <c r="X2" s="24"/>
    </row>
    <row r="3" spans="1:24" ht="20.100000000000001" customHeight="1" x14ac:dyDescent="0.25">
      <c r="A3" s="25" t="s">
        <v>13</v>
      </c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2"/>
    </row>
    <row r="4" spans="1:24" ht="20.100000000000001" customHeight="1" x14ac:dyDescent="0.25">
      <c r="A4" s="2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2"/>
    </row>
    <row r="5" spans="1:24" ht="20.10000000000000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4" ht="20.100000000000001" customHeight="1" thickBot="1" x14ac:dyDescent="0.3">
      <c r="S6" s="16"/>
    </row>
    <row r="7" spans="1:24" ht="35.1" customHeight="1" thickBot="1" x14ac:dyDescent="0.3">
      <c r="B7" s="28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15"/>
    </row>
    <row r="8" spans="1:24" ht="30" customHeight="1" x14ac:dyDescent="0.25">
      <c r="O8" s="8" t="s">
        <v>11</v>
      </c>
      <c r="P8" s="8" t="s">
        <v>10</v>
      </c>
    </row>
    <row r="9" spans="1:24" ht="20.100000000000001" customHeight="1" x14ac:dyDescent="0.25">
      <c r="B9" s="4" t="s">
        <v>0</v>
      </c>
      <c r="C9" s="17">
        <v>0.5</v>
      </c>
      <c r="E9" s="4" t="s">
        <v>4</v>
      </c>
      <c r="F9" s="17">
        <v>1.2</v>
      </c>
      <c r="H9" s="4" t="s">
        <v>7</v>
      </c>
      <c r="I9" s="6">
        <f>C9*F9</f>
        <v>0.6</v>
      </c>
      <c r="K9" s="4" t="s">
        <v>1</v>
      </c>
      <c r="L9" s="6">
        <f>I10/I9</f>
        <v>1.6250000000000002</v>
      </c>
      <c r="M9" s="13"/>
      <c r="O9" s="2">
        <v>0</v>
      </c>
      <c r="P9" s="7">
        <f>IF(O9=0,0.4*$I$9," ")</f>
        <v>0.24</v>
      </c>
    </row>
    <row r="10" spans="1:24" ht="20.100000000000001" customHeight="1" x14ac:dyDescent="0.25">
      <c r="B10" s="4" t="s">
        <v>2</v>
      </c>
      <c r="C10" s="17">
        <v>0.75</v>
      </c>
      <c r="E10" s="4" t="s">
        <v>6</v>
      </c>
      <c r="F10" s="17">
        <v>1.3</v>
      </c>
      <c r="H10" s="4" t="s">
        <v>8</v>
      </c>
      <c r="I10" s="6">
        <f>C10*F10</f>
        <v>0.97500000000000009</v>
      </c>
      <c r="K10" s="4" t="s">
        <v>3</v>
      </c>
      <c r="L10" s="6">
        <f>0.2*L9</f>
        <v>0.32500000000000007</v>
      </c>
      <c r="M10" s="13"/>
      <c r="O10" s="9">
        <f>$L$10</f>
        <v>0.32500000000000007</v>
      </c>
      <c r="P10" s="7">
        <f>IF(AND(O10&gt;=$L$10,O10&lt;=$L$9),0.4*$I$9+0.6*($I$9/$L$10)*O10," ")</f>
        <v>0.60000000000000009</v>
      </c>
    </row>
    <row r="11" spans="1:24" ht="20.100000000000001" customHeight="1" x14ac:dyDescent="0.25">
      <c r="K11" s="4" t="s">
        <v>5</v>
      </c>
      <c r="L11" s="5">
        <v>12</v>
      </c>
      <c r="M11" s="14"/>
      <c r="O11" s="2">
        <f t="shared" ref="O11:O49" si="0">IF(O10&gt;$L$9,O10+0.25,O10+0.1)</f>
        <v>0.42500000000000004</v>
      </c>
      <c r="P11" s="7">
        <f>IF(O11&gt;$L$11,$I$10*$L$11/(O11^2),IF(AND(O11&gt;$L$10,O11&lt;$L$9),$I$9,$I$10/O11))</f>
        <v>0.6</v>
      </c>
      <c r="R11" s="16"/>
    </row>
    <row r="12" spans="1:24" ht="20.100000000000001" customHeight="1" x14ac:dyDescent="0.25">
      <c r="O12" s="2">
        <f t="shared" si="0"/>
        <v>0.52500000000000002</v>
      </c>
      <c r="P12" s="7">
        <f>IF(O12&gt;$L$11,$I$10*$L$11/(O12^2),IF(AND(O12&gt;$L$10,O12&lt;$L$9),$I$9,$I$10/O12))</f>
        <v>0.6</v>
      </c>
    </row>
    <row r="13" spans="1:24" ht="20.100000000000001" customHeight="1" x14ac:dyDescent="0.25">
      <c r="O13" s="2">
        <f t="shared" si="0"/>
        <v>0.625</v>
      </c>
      <c r="P13" s="7">
        <f t="shared" ref="P13:P22" si="1">IF(O13&gt;$L$11,$I$10*$L$11/(O13^2),IF(AND(O13&gt;$L$10,O13&lt;$L$9),$I$9,$I$10/O13))</f>
        <v>0.6</v>
      </c>
    </row>
    <row r="14" spans="1:24" ht="20.100000000000001" customHeight="1" x14ac:dyDescent="0.25">
      <c r="O14" s="2">
        <f t="shared" si="0"/>
        <v>0.72499999999999998</v>
      </c>
      <c r="P14" s="7">
        <f t="shared" si="1"/>
        <v>0.6</v>
      </c>
    </row>
    <row r="15" spans="1:24" ht="20.100000000000001" customHeight="1" x14ac:dyDescent="0.25">
      <c r="O15" s="2">
        <f t="shared" si="0"/>
        <v>0.82499999999999996</v>
      </c>
      <c r="P15" s="7">
        <f t="shared" si="1"/>
        <v>0.6</v>
      </c>
    </row>
    <row r="16" spans="1:24" ht="20.100000000000001" customHeight="1" x14ac:dyDescent="0.25">
      <c r="O16" s="2">
        <f t="shared" si="0"/>
        <v>0.92499999999999993</v>
      </c>
      <c r="P16" s="7">
        <f t="shared" si="1"/>
        <v>0.6</v>
      </c>
      <c r="R16" s="18"/>
    </row>
    <row r="17" spans="15:16" ht="20.100000000000001" customHeight="1" x14ac:dyDescent="0.25">
      <c r="O17" s="2">
        <f t="shared" si="0"/>
        <v>1.0249999999999999</v>
      </c>
      <c r="P17" s="7">
        <f t="shared" si="1"/>
        <v>0.6</v>
      </c>
    </row>
    <row r="18" spans="15:16" ht="20.100000000000001" customHeight="1" x14ac:dyDescent="0.25">
      <c r="O18" s="2">
        <f t="shared" si="0"/>
        <v>1.125</v>
      </c>
      <c r="P18" s="7">
        <f t="shared" si="1"/>
        <v>0.6</v>
      </c>
    </row>
    <row r="19" spans="15:16" ht="20.100000000000001" customHeight="1" x14ac:dyDescent="0.25">
      <c r="O19" s="2">
        <f t="shared" si="0"/>
        <v>1.2250000000000001</v>
      </c>
      <c r="P19" s="7">
        <f t="shared" si="1"/>
        <v>0.6</v>
      </c>
    </row>
    <row r="20" spans="15:16" ht="20.100000000000001" customHeight="1" x14ac:dyDescent="0.25">
      <c r="O20" s="2">
        <f t="shared" si="0"/>
        <v>1.3250000000000002</v>
      </c>
      <c r="P20" s="7">
        <f t="shared" si="1"/>
        <v>0.6</v>
      </c>
    </row>
    <row r="21" spans="15:16" ht="20.100000000000001" customHeight="1" x14ac:dyDescent="0.25">
      <c r="O21" s="2">
        <f t="shared" si="0"/>
        <v>1.4250000000000003</v>
      </c>
      <c r="P21" s="7">
        <f t="shared" si="1"/>
        <v>0.6</v>
      </c>
    </row>
    <row r="22" spans="15:16" ht="20.100000000000001" customHeight="1" x14ac:dyDescent="0.25">
      <c r="O22" s="2">
        <f t="shared" si="0"/>
        <v>1.5250000000000004</v>
      </c>
      <c r="P22" s="7">
        <f t="shared" si="1"/>
        <v>0.6</v>
      </c>
    </row>
    <row r="23" spans="15:16" ht="20.100000000000001" customHeight="1" x14ac:dyDescent="0.25">
      <c r="O23" s="2">
        <f t="shared" si="0"/>
        <v>1.6250000000000004</v>
      </c>
      <c r="P23" s="7">
        <f>IF(O23&gt;$L$11,$I$10*$L$11/(O23^2),IF(AND(O23&gt;$L$10,O23&lt;$L$9),$I$9,$I$10/O23))</f>
        <v>0.59999999999999987</v>
      </c>
    </row>
    <row r="24" spans="15:16" ht="20.100000000000001" customHeight="1" x14ac:dyDescent="0.25">
      <c r="O24" s="2">
        <f t="shared" si="0"/>
        <v>1.7250000000000005</v>
      </c>
      <c r="P24" s="7">
        <f>IF(O24&gt;$L$11,$I$10*$L$11/(O24^2),IF(AND(O24&gt;$L$10,O24&lt;$L$9),$I$9,$I$10/O24))</f>
        <v>0.56521739130434767</v>
      </c>
    </row>
    <row r="25" spans="15:16" ht="20.100000000000001" customHeight="1" x14ac:dyDescent="0.25">
      <c r="O25" s="2">
        <f t="shared" si="0"/>
        <v>1.9750000000000005</v>
      </c>
      <c r="P25" s="7">
        <f t="shared" ref="P25:P27" si="2">IF(O25&gt;$L$11,$I$10*$L$11/(O25^2),IF(AND(O25&gt;$L$10,O25&lt;$L$9),$I$9,$I$10/O25))</f>
        <v>0.49367088607594928</v>
      </c>
    </row>
    <row r="26" spans="15:16" ht="20.100000000000001" customHeight="1" x14ac:dyDescent="0.25">
      <c r="O26" s="2">
        <f t="shared" si="0"/>
        <v>2.2250000000000005</v>
      </c>
      <c r="P26" s="7">
        <f t="shared" si="2"/>
        <v>0.4382022471910112</v>
      </c>
    </row>
    <row r="27" spans="15:16" ht="20.100000000000001" customHeight="1" x14ac:dyDescent="0.25">
      <c r="O27" s="2">
        <f t="shared" si="0"/>
        <v>2.4750000000000005</v>
      </c>
      <c r="P27" s="7">
        <f t="shared" si="2"/>
        <v>0.39393939393939387</v>
      </c>
    </row>
    <row r="28" spans="15:16" ht="20.100000000000001" customHeight="1" x14ac:dyDescent="0.25">
      <c r="O28" s="2">
        <f t="shared" si="0"/>
        <v>2.7250000000000005</v>
      </c>
      <c r="P28" s="7">
        <f>IF(O28&gt;$L$11,$I$10*$L$11/(O28^2),IF(AND(O28&gt;$L$10,O28&lt;$L$9),$I$9,$I$10/O28))</f>
        <v>0.35779816513761464</v>
      </c>
    </row>
    <row r="29" spans="15:16" ht="20.100000000000001" customHeight="1" x14ac:dyDescent="0.25">
      <c r="O29" s="2">
        <f t="shared" si="0"/>
        <v>2.9750000000000005</v>
      </c>
      <c r="P29" s="7">
        <f>IF(O29&gt;$L$11,$I$10*$L$11/(O29^2),IF(AND(O29&gt;$L$10,O29&lt;$L$9),$I$9,$I$10/O29))</f>
        <v>0.32773109243697474</v>
      </c>
    </row>
    <row r="30" spans="15:16" ht="20.100000000000001" customHeight="1" x14ac:dyDescent="0.25">
      <c r="O30" s="2">
        <f t="shared" si="0"/>
        <v>3.2250000000000005</v>
      </c>
      <c r="P30" s="7">
        <f t="shared" ref="P30:P33" si="3">IF(O30&gt;$L$11,$I$10*$L$11/(O30^2),IF(AND(O30&gt;$L$10,O30&lt;$L$9),$I$9,$I$10/O30))</f>
        <v>0.30232558139534882</v>
      </c>
    </row>
    <row r="31" spans="15:16" ht="20.100000000000001" customHeight="1" x14ac:dyDescent="0.25">
      <c r="O31" s="2">
        <f t="shared" si="0"/>
        <v>3.4750000000000005</v>
      </c>
      <c r="P31" s="7">
        <f t="shared" si="3"/>
        <v>0.2805755395683453</v>
      </c>
    </row>
    <row r="32" spans="15:16" ht="20.100000000000001" customHeight="1" x14ac:dyDescent="0.25">
      <c r="O32" s="2">
        <f t="shared" si="0"/>
        <v>3.7250000000000005</v>
      </c>
      <c r="P32" s="7">
        <f t="shared" si="3"/>
        <v>0.26174496644295303</v>
      </c>
    </row>
    <row r="33" spans="15:16" ht="20.100000000000001" customHeight="1" x14ac:dyDescent="0.25">
      <c r="O33" s="2">
        <f t="shared" si="0"/>
        <v>3.9750000000000005</v>
      </c>
      <c r="P33" s="7">
        <f t="shared" si="3"/>
        <v>0.24528301886792453</v>
      </c>
    </row>
    <row r="34" spans="15:16" ht="20.100000000000001" customHeight="1" x14ac:dyDescent="0.25">
      <c r="O34" s="2">
        <f t="shared" si="0"/>
        <v>4.2250000000000005</v>
      </c>
      <c r="P34" s="7">
        <f>IF(O34&gt;$L$11,$I$10*$L$11/(O34^2),IF(AND(O34&gt;$L$10,O34&lt;$L$9),$I$9,$I$10/O34))</f>
        <v>0.23076923076923075</v>
      </c>
    </row>
    <row r="35" spans="15:16" ht="20.100000000000001" customHeight="1" x14ac:dyDescent="0.25">
      <c r="O35" s="2">
        <f t="shared" si="0"/>
        <v>4.4750000000000005</v>
      </c>
      <c r="P35" s="7">
        <f t="shared" ref="P35:P69" si="4">IF(O35&gt;$L$11,$I$10*$L$11/(O35^2),IF(AND(O35&gt;$L$10,O35&lt;$L$9),$I$9,$I$10/O35))</f>
        <v>0.21787709497206703</v>
      </c>
    </row>
    <row r="36" spans="15:16" ht="20.100000000000001" customHeight="1" x14ac:dyDescent="0.25">
      <c r="O36" s="2">
        <f t="shared" si="0"/>
        <v>4.7250000000000005</v>
      </c>
      <c r="P36" s="7">
        <f t="shared" si="4"/>
        <v>0.20634920634920634</v>
      </c>
    </row>
    <row r="37" spans="15:16" ht="20.100000000000001" customHeight="1" x14ac:dyDescent="0.25">
      <c r="O37" s="2">
        <f t="shared" si="0"/>
        <v>4.9750000000000005</v>
      </c>
      <c r="P37" s="7">
        <f t="shared" si="4"/>
        <v>0.19597989949748743</v>
      </c>
    </row>
    <row r="38" spans="15:16" ht="20.100000000000001" customHeight="1" x14ac:dyDescent="0.25">
      <c r="O38" s="2">
        <f t="shared" si="0"/>
        <v>5.2250000000000005</v>
      </c>
      <c r="P38" s="7">
        <f t="shared" si="4"/>
        <v>0.18660287081339713</v>
      </c>
    </row>
    <row r="39" spans="15:16" ht="20.100000000000001" customHeight="1" x14ac:dyDescent="0.25">
      <c r="O39" s="2">
        <f t="shared" si="0"/>
        <v>5.4750000000000005</v>
      </c>
      <c r="P39" s="7">
        <f t="shared" si="4"/>
        <v>0.17808219178082191</v>
      </c>
    </row>
    <row r="40" spans="15:16" ht="20.100000000000001" customHeight="1" x14ac:dyDescent="0.25">
      <c r="O40" s="2">
        <f t="shared" si="0"/>
        <v>5.7250000000000005</v>
      </c>
      <c r="P40" s="7">
        <f t="shared" si="4"/>
        <v>0.1703056768558952</v>
      </c>
    </row>
    <row r="41" spans="15:16" ht="20.100000000000001" customHeight="1" x14ac:dyDescent="0.25">
      <c r="O41" s="2">
        <f t="shared" si="0"/>
        <v>5.9750000000000005</v>
      </c>
      <c r="P41" s="7">
        <f t="shared" si="4"/>
        <v>0.16317991631799164</v>
      </c>
    </row>
    <row r="42" spans="15:16" ht="20.100000000000001" customHeight="1" x14ac:dyDescent="0.25">
      <c r="O42" s="2">
        <f t="shared" si="0"/>
        <v>6.2250000000000005</v>
      </c>
      <c r="P42" s="7">
        <f>IF(O42&gt;$L$11,$I$10*$L$11/(O42^2),IF(AND(O42&gt;$L$10,O42&lt;$L$9),$I$9,$I$10/O42))</f>
        <v>0.15662650602409639</v>
      </c>
    </row>
    <row r="43" spans="15:16" ht="20.100000000000001" customHeight="1" x14ac:dyDescent="0.25">
      <c r="O43" s="2">
        <f t="shared" si="0"/>
        <v>6.4750000000000005</v>
      </c>
      <c r="P43" s="7">
        <f t="shared" si="4"/>
        <v>0.15057915057915058</v>
      </c>
    </row>
    <row r="44" spans="15:16" ht="20.100000000000001" customHeight="1" x14ac:dyDescent="0.25">
      <c r="O44" s="2">
        <f t="shared" si="0"/>
        <v>6.7250000000000005</v>
      </c>
      <c r="P44" s="7">
        <f t="shared" si="4"/>
        <v>0.1449814126394052</v>
      </c>
    </row>
    <row r="45" spans="15:16" ht="20.100000000000001" customHeight="1" x14ac:dyDescent="0.25">
      <c r="O45" s="2">
        <f t="shared" si="0"/>
        <v>6.9750000000000005</v>
      </c>
      <c r="P45" s="7">
        <f>IF(O45&gt;$L$11,$I$10*$L$11/(O45^2),IF(AND(O45&gt;$L$10,O45&lt;$L$9),$I$9,$I$10/O45))</f>
        <v>0.13978494623655915</v>
      </c>
    </row>
    <row r="46" spans="15:16" ht="20.100000000000001" customHeight="1" x14ac:dyDescent="0.25">
      <c r="O46" s="2">
        <f t="shared" si="0"/>
        <v>7.2250000000000005</v>
      </c>
      <c r="P46" s="7">
        <f t="shared" si="4"/>
        <v>0.13494809688581316</v>
      </c>
    </row>
    <row r="47" spans="15:16" ht="20.100000000000001" customHeight="1" x14ac:dyDescent="0.25">
      <c r="O47" s="2">
        <f t="shared" si="0"/>
        <v>7.4750000000000005</v>
      </c>
      <c r="P47" s="7">
        <f t="shared" si="4"/>
        <v>0.13043478260869565</v>
      </c>
    </row>
    <row r="48" spans="15:16" ht="20.100000000000001" customHeight="1" x14ac:dyDescent="0.25">
      <c r="O48" s="2">
        <f t="shared" si="0"/>
        <v>7.7250000000000005</v>
      </c>
      <c r="P48" s="7">
        <f t="shared" si="4"/>
        <v>0.12621359223300971</v>
      </c>
    </row>
    <row r="49" spans="15:16" ht="20.100000000000001" customHeight="1" x14ac:dyDescent="0.25">
      <c r="O49" s="2">
        <f t="shared" si="0"/>
        <v>7.9750000000000005</v>
      </c>
      <c r="P49" s="7">
        <f>IF(O49&gt;$L$11,$I$10*$L$11/(O49^2),IF(AND(O49&gt;$L$10,O49&lt;$L$9),$I$9,$I$10/O49))</f>
        <v>0.12225705329153605</v>
      </c>
    </row>
    <row r="50" spans="15:16" ht="20.100000000000001" customHeight="1" x14ac:dyDescent="0.25">
      <c r="O50" s="2">
        <f t="shared" ref="O50:O59" si="5">IF(O49&gt;$L$9,O49+0.25,O49+0.1)</f>
        <v>8.2250000000000014</v>
      </c>
      <c r="P50" s="7">
        <f t="shared" si="4"/>
        <v>0.11854103343465044</v>
      </c>
    </row>
    <row r="51" spans="15:16" ht="20.100000000000001" customHeight="1" x14ac:dyDescent="0.25">
      <c r="O51" s="2">
        <f t="shared" si="5"/>
        <v>8.4750000000000014</v>
      </c>
      <c r="P51" s="7">
        <f t="shared" si="4"/>
        <v>0.1150442477876106</v>
      </c>
    </row>
    <row r="52" spans="15:16" ht="20.100000000000001" customHeight="1" x14ac:dyDescent="0.25">
      <c r="O52" s="2">
        <f t="shared" si="5"/>
        <v>8.7250000000000014</v>
      </c>
      <c r="P52" s="7">
        <f t="shared" si="4"/>
        <v>0.11174785100286533</v>
      </c>
    </row>
    <row r="53" spans="15:16" ht="20.100000000000001" customHeight="1" x14ac:dyDescent="0.25">
      <c r="O53" s="2">
        <f t="shared" si="5"/>
        <v>8.9750000000000014</v>
      </c>
      <c r="P53" s="7">
        <f t="shared" si="4"/>
        <v>0.10863509749303621</v>
      </c>
    </row>
    <row r="54" spans="15:16" ht="20.100000000000001" customHeight="1" x14ac:dyDescent="0.25">
      <c r="O54" s="2">
        <f t="shared" si="5"/>
        <v>9.2250000000000014</v>
      </c>
      <c r="P54" s="7">
        <f t="shared" si="4"/>
        <v>0.1056910569105691</v>
      </c>
    </row>
    <row r="55" spans="15:16" ht="20.100000000000001" customHeight="1" x14ac:dyDescent="0.25">
      <c r="O55" s="2">
        <f t="shared" si="5"/>
        <v>9.4750000000000014</v>
      </c>
      <c r="P55" s="7">
        <f t="shared" si="4"/>
        <v>0.10290237467018469</v>
      </c>
    </row>
    <row r="56" spans="15:16" ht="20.100000000000001" customHeight="1" x14ac:dyDescent="0.25">
      <c r="O56" s="2">
        <f t="shared" si="5"/>
        <v>9.7250000000000014</v>
      </c>
      <c r="P56" s="7">
        <f t="shared" si="4"/>
        <v>0.10025706940874035</v>
      </c>
    </row>
    <row r="57" spans="15:16" ht="20.100000000000001" customHeight="1" x14ac:dyDescent="0.25">
      <c r="O57" s="2">
        <f t="shared" si="5"/>
        <v>9.9750000000000014</v>
      </c>
      <c r="P57" s="7">
        <f>IF(O57&gt;$L$11,$I$10*$L$11/(O57^2),IF(AND(O57&gt;$L$10,O57&lt;$L$9),$I$9,$I$10/O57))</f>
        <v>9.7744360902255634E-2</v>
      </c>
    </row>
    <row r="58" spans="15:16" ht="20.100000000000001" customHeight="1" x14ac:dyDescent="0.25">
      <c r="O58" s="2">
        <f t="shared" si="5"/>
        <v>10.225000000000001</v>
      </c>
      <c r="P58" s="7">
        <f t="shared" si="4"/>
        <v>9.5354523227383858E-2</v>
      </c>
    </row>
    <row r="59" spans="15:16" ht="20.100000000000001" customHeight="1" x14ac:dyDescent="0.25">
      <c r="O59" s="2">
        <f t="shared" si="5"/>
        <v>10.475000000000001</v>
      </c>
      <c r="P59" s="7">
        <f t="shared" si="4"/>
        <v>9.3078758949880658E-2</v>
      </c>
    </row>
    <row r="60" spans="15:16" ht="20.100000000000001" customHeight="1" x14ac:dyDescent="0.25">
      <c r="O60" s="2">
        <f t="shared" ref="O60:O72" si="6">IF(O59&gt;$L$9,O59+0.25,O59+0.1)</f>
        <v>10.725000000000001</v>
      </c>
      <c r="P60" s="7">
        <f>IF(O60&gt;$L$11,$I$10*$L$11/(O60^2),IF(AND(O60&gt;$L$10,O60&lt;$L$9),$I$9,$I$10/O60))</f>
        <v>9.0909090909090912E-2</v>
      </c>
    </row>
    <row r="61" spans="15:16" ht="20.100000000000001" customHeight="1" x14ac:dyDescent="0.25">
      <c r="O61" s="2">
        <f t="shared" si="6"/>
        <v>10.975000000000001</v>
      </c>
      <c r="P61" s="7">
        <f t="shared" si="4"/>
        <v>8.8838268792710701E-2</v>
      </c>
    </row>
    <row r="62" spans="15:16" ht="20.100000000000001" customHeight="1" x14ac:dyDescent="0.25">
      <c r="O62" s="2">
        <f t="shared" si="6"/>
        <v>11.225000000000001</v>
      </c>
      <c r="P62" s="7">
        <f t="shared" si="4"/>
        <v>8.6859688195991089E-2</v>
      </c>
    </row>
    <row r="63" spans="15:16" ht="20.100000000000001" customHeight="1" x14ac:dyDescent="0.25">
      <c r="O63" s="2">
        <f t="shared" si="6"/>
        <v>11.475000000000001</v>
      </c>
      <c r="P63" s="7">
        <f t="shared" si="4"/>
        <v>8.4967320261437912E-2</v>
      </c>
    </row>
    <row r="64" spans="15:16" ht="20.100000000000001" customHeight="1" x14ac:dyDescent="0.25">
      <c r="O64" s="2">
        <f t="shared" si="6"/>
        <v>11.725000000000001</v>
      </c>
      <c r="P64" s="7">
        <f>IF(O64&gt;$L$11,$I$10*$L$11/(O64^2),IF(AND(O64&gt;$L$10,O64&lt;$L$9),$I$9,$I$10/O64))</f>
        <v>8.3155650319829424E-2</v>
      </c>
    </row>
    <row r="65" spans="4:16" ht="20.100000000000001" customHeight="1" x14ac:dyDescent="0.25">
      <c r="O65" s="2">
        <f t="shared" si="6"/>
        <v>11.975000000000001</v>
      </c>
      <c r="P65" s="7">
        <f t="shared" si="4"/>
        <v>8.1419624217118999E-2</v>
      </c>
    </row>
    <row r="66" spans="4:16" ht="20.100000000000001" customHeight="1" x14ac:dyDescent="0.25">
      <c r="O66" s="2">
        <f t="shared" si="6"/>
        <v>12.225000000000001</v>
      </c>
      <c r="P66" s="7">
        <f t="shared" si="4"/>
        <v>7.8286725130791518E-2</v>
      </c>
    </row>
    <row r="67" spans="4:16" ht="20.100000000000001" customHeight="1" x14ac:dyDescent="0.25">
      <c r="O67" s="2">
        <f t="shared" si="6"/>
        <v>12.475000000000001</v>
      </c>
      <c r="P67" s="7">
        <f t="shared" si="4"/>
        <v>7.5180420962164804E-2</v>
      </c>
    </row>
    <row r="68" spans="4:16" ht="20.100000000000001" customHeight="1" x14ac:dyDescent="0.25">
      <c r="D68" s="3"/>
      <c r="O68" s="2">
        <f t="shared" si="6"/>
        <v>12.725000000000001</v>
      </c>
      <c r="P68" s="7">
        <f t="shared" si="4"/>
        <v>7.2255395030897673E-2</v>
      </c>
    </row>
    <row r="69" spans="4:16" ht="20.100000000000001" customHeight="1" x14ac:dyDescent="0.25">
      <c r="O69" s="2">
        <f t="shared" si="6"/>
        <v>12.975000000000001</v>
      </c>
      <c r="P69" s="7">
        <f t="shared" si="4"/>
        <v>6.9497811487186326E-2</v>
      </c>
    </row>
    <row r="70" spans="4:16" ht="20.100000000000001" customHeight="1" x14ac:dyDescent="0.25">
      <c r="O70" s="2">
        <f t="shared" si="6"/>
        <v>13.225000000000001</v>
      </c>
      <c r="P70" s="7">
        <f>IF(O70&gt;$L$11,$I$10*$L$11/(O70^2),IF(AND(O70&gt;$L$10,O70&lt;$L$9),$I$9,$I$10/O70))</f>
        <v>6.689512973438487E-2</v>
      </c>
    </row>
    <row r="71" spans="4:16" ht="20.100000000000001" customHeight="1" x14ac:dyDescent="0.25">
      <c r="O71" s="2">
        <f t="shared" si="6"/>
        <v>13.475000000000001</v>
      </c>
      <c r="P71" s="7">
        <f>IF(O71&gt;$L$11,$I$10*$L$11/(O71^2),IF(AND(O71&gt;$L$10,O71&lt;$L$9),$I$9,$I$10/O71))</f>
        <v>6.4435961600022018E-2</v>
      </c>
    </row>
    <row r="72" spans="4:16" ht="20.100000000000001" customHeight="1" x14ac:dyDescent="0.25">
      <c r="O72" s="2">
        <f t="shared" si="6"/>
        <v>13.725000000000001</v>
      </c>
      <c r="P72" s="7">
        <f t="shared" ref="P72:P115" si="7">IF(O72&gt;$L$11,$I$10*$L$11/(O72^2),IF(AND(O72&gt;$L$10,O72&lt;$L$9),$I$9,$I$10/O72))</f>
        <v>6.2109946549613299E-2</v>
      </c>
    </row>
    <row r="73" spans="4:16" ht="20.100000000000001" customHeight="1" x14ac:dyDescent="0.25">
      <c r="O73" s="2">
        <f t="shared" ref="O73:O74" si="8">IF(O72&gt;$L$9,O72+0.25,O72+0.1)</f>
        <v>13.975000000000001</v>
      </c>
      <c r="P73" s="7">
        <f t="shared" si="7"/>
        <v>5.9907642384656977E-2</v>
      </c>
    </row>
    <row r="74" spans="4:16" ht="20.100000000000001" customHeight="1" x14ac:dyDescent="0.25">
      <c r="O74" s="2">
        <f t="shared" si="8"/>
        <v>14.225000000000001</v>
      </c>
      <c r="P74" s="7">
        <f t="shared" si="7"/>
        <v>5.7820429267268131E-2</v>
      </c>
    </row>
    <row r="75" spans="4:16" ht="20.100000000000001" customHeight="1" x14ac:dyDescent="0.25">
      <c r="O75" s="2">
        <f>IF(O74&gt;$L$9,O74+0.25,O74+0.1)</f>
        <v>14.475000000000001</v>
      </c>
      <c r="P75" s="7">
        <f t="shared" si="7"/>
        <v>5.5840425246315328E-2</v>
      </c>
    </row>
    <row r="76" spans="4:16" ht="20.100000000000001" customHeight="1" x14ac:dyDescent="0.25">
      <c r="O76" s="2">
        <f t="shared" ref="O76:O105" si="9">IF(O75&gt;$L$9,O75+0.25,O75+0.1)</f>
        <v>14.725000000000001</v>
      </c>
      <c r="P76" s="7">
        <f t="shared" si="7"/>
        <v>5.3960411736389553E-2</v>
      </c>
    </row>
    <row r="77" spans="4:16" ht="20.100000000000001" customHeight="1" x14ac:dyDescent="0.25">
      <c r="O77" s="2">
        <f t="shared" si="9"/>
        <v>14.975000000000001</v>
      </c>
      <c r="P77" s="7">
        <f t="shared" si="7"/>
        <v>5.217376763163982E-2</v>
      </c>
    </row>
    <row r="78" spans="4:16" ht="20.100000000000001" customHeight="1" x14ac:dyDescent="0.25">
      <c r="O78" s="2">
        <f t="shared" si="9"/>
        <v>15.225000000000001</v>
      </c>
      <c r="P78" s="7">
        <f t="shared" si="7"/>
        <v>5.0474410929651284E-2</v>
      </c>
    </row>
    <row r="79" spans="4:16" ht="20.100000000000001" customHeight="1" x14ac:dyDescent="0.25">
      <c r="O79" s="2">
        <f t="shared" si="9"/>
        <v>15.475000000000001</v>
      </c>
      <c r="P79" s="7">
        <f t="shared" si="7"/>
        <v>4.8856746902738009E-2</v>
      </c>
    </row>
    <row r="80" spans="4:16" ht="20.100000000000001" customHeight="1" x14ac:dyDescent="0.25">
      <c r="O80" s="2">
        <f t="shared" si="9"/>
        <v>15.725000000000001</v>
      </c>
      <c r="P80" s="7">
        <f t="shared" si="7"/>
        <v>4.7315621990643028E-2</v>
      </c>
    </row>
    <row r="81" spans="15:16" ht="20.100000000000001" customHeight="1" x14ac:dyDescent="0.25">
      <c r="O81" s="2">
        <f t="shared" si="9"/>
        <v>15.975000000000001</v>
      </c>
      <c r="P81" s="7">
        <f t="shared" si="7"/>
        <v>4.5846282704049016E-2</v>
      </c>
    </row>
    <row r="82" spans="15:16" ht="20.100000000000001" customHeight="1" x14ac:dyDescent="0.25">
      <c r="O82" s="2">
        <f t="shared" si="9"/>
        <v>16.225000000000001</v>
      </c>
      <c r="P82" s="7">
        <f t="shared" si="7"/>
        <v>4.4444338926070921E-2</v>
      </c>
    </row>
    <row r="83" spans="15:16" ht="20.100000000000001" customHeight="1" x14ac:dyDescent="0.25">
      <c r="O83" s="2">
        <f t="shared" si="9"/>
        <v>16.475000000000001</v>
      </c>
      <c r="P83" s="7">
        <f t="shared" si="7"/>
        <v>4.3105731081949247E-2</v>
      </c>
    </row>
    <row r="84" spans="15:16" ht="20.100000000000001" customHeight="1" x14ac:dyDescent="0.25">
      <c r="O84" s="2">
        <f t="shared" si="9"/>
        <v>16.725000000000001</v>
      </c>
      <c r="P84" s="7">
        <f t="shared" si="7"/>
        <v>4.182670071789097E-2</v>
      </c>
    </row>
    <row r="85" spans="15:16" ht="20.100000000000001" customHeight="1" x14ac:dyDescent="0.25">
      <c r="O85" s="2">
        <f t="shared" si="9"/>
        <v>16.975000000000001</v>
      </c>
      <c r="P85" s="7">
        <f t="shared" si="7"/>
        <v>4.0603764090395428E-2</v>
      </c>
    </row>
    <row r="86" spans="15:16" ht="20.100000000000001" customHeight="1" x14ac:dyDescent="0.25">
      <c r="O86" s="2">
        <f t="shared" si="9"/>
        <v>17.225000000000001</v>
      </c>
      <c r="P86" s="7">
        <f t="shared" si="7"/>
        <v>3.9433688419092471E-2</v>
      </c>
    </row>
    <row r="87" spans="15:16" ht="20.100000000000001" customHeight="1" x14ac:dyDescent="0.25">
      <c r="O87" s="2">
        <f t="shared" si="9"/>
        <v>17.475000000000001</v>
      </c>
      <c r="P87" s="7">
        <f t="shared" si="7"/>
        <v>3.8313470500469703E-2</v>
      </c>
    </row>
    <row r="88" spans="15:16" ht="20.100000000000001" customHeight="1" x14ac:dyDescent="0.25">
      <c r="O88" s="2">
        <f t="shared" si="9"/>
        <v>17.725000000000001</v>
      </c>
      <c r="P88" s="7">
        <f t="shared" si="7"/>
        <v>3.7240317418004661E-2</v>
      </c>
    </row>
    <row r="89" spans="15:16" ht="20.100000000000001" customHeight="1" x14ac:dyDescent="0.25">
      <c r="O89" s="2">
        <f t="shared" si="9"/>
        <v>17.975000000000001</v>
      </c>
      <c r="P89" s="7">
        <f t="shared" si="7"/>
        <v>3.6211629117090069E-2</v>
      </c>
    </row>
    <row r="90" spans="15:16" ht="20.100000000000001" customHeight="1" x14ac:dyDescent="0.25">
      <c r="O90" s="2">
        <f t="shared" si="9"/>
        <v>18.225000000000001</v>
      </c>
      <c r="P90" s="7">
        <f t="shared" si="7"/>
        <v>3.5224982641534994E-2</v>
      </c>
    </row>
    <row r="91" spans="15:16" ht="20.100000000000001" customHeight="1" x14ac:dyDescent="0.25">
      <c r="O91" s="2">
        <f t="shared" si="9"/>
        <v>18.475000000000001</v>
      </c>
      <c r="P91" s="7">
        <f t="shared" si="7"/>
        <v>3.4278117853003269E-2</v>
      </c>
    </row>
    <row r="92" spans="15:16" ht="20.100000000000001" customHeight="1" x14ac:dyDescent="0.25">
      <c r="O92" s="2">
        <f t="shared" si="9"/>
        <v>18.725000000000001</v>
      </c>
      <c r="P92" s="7">
        <f t="shared" si="7"/>
        <v>3.3368924476070448E-2</v>
      </c>
    </row>
    <row r="93" spans="15:16" ht="20.100000000000001" customHeight="1" x14ac:dyDescent="0.25">
      <c r="O93" s="2">
        <f t="shared" si="9"/>
        <v>18.975000000000001</v>
      </c>
      <c r="P93" s="7">
        <f t="shared" si="7"/>
        <v>3.2495430330109827E-2</v>
      </c>
    </row>
    <row r="94" spans="15:16" ht="20.100000000000001" customHeight="1" x14ac:dyDescent="0.25">
      <c r="O94" s="2">
        <f t="shared" si="9"/>
        <v>19.225000000000001</v>
      </c>
      <c r="P94" s="7">
        <f t="shared" si="7"/>
        <v>3.1655790625354056E-2</v>
      </c>
    </row>
    <row r="95" spans="15:16" ht="20.100000000000001" customHeight="1" x14ac:dyDescent="0.25">
      <c r="O95" s="2">
        <f t="shared" si="9"/>
        <v>19.475000000000001</v>
      </c>
      <c r="P95" s="7">
        <f t="shared" si="7"/>
        <v>3.0848278214557025E-2</v>
      </c>
    </row>
    <row r="96" spans="15:16" ht="20.100000000000001" customHeight="1" x14ac:dyDescent="0.25">
      <c r="O96" s="2">
        <f t="shared" si="9"/>
        <v>19.725000000000001</v>
      </c>
      <c r="P96" s="7">
        <f t="shared" si="7"/>
        <v>3.0071274703985889E-2</v>
      </c>
    </row>
    <row r="97" spans="15:16" ht="20.100000000000001" customHeight="1" x14ac:dyDescent="0.25">
      <c r="O97" s="2">
        <f t="shared" si="9"/>
        <v>19.975000000000001</v>
      </c>
      <c r="P97" s="7">
        <f t="shared" si="7"/>
        <v>2.9323262338248213E-2</v>
      </c>
    </row>
    <row r="98" spans="15:16" ht="20.100000000000001" customHeight="1" x14ac:dyDescent="0.25">
      <c r="O98" s="2">
        <f t="shared" si="9"/>
        <v>20.225000000000001</v>
      </c>
      <c r="P98" s="7">
        <f t="shared" si="7"/>
        <v>2.860281658291073E-2</v>
      </c>
    </row>
    <row r="99" spans="15:16" ht="20.100000000000001" customHeight="1" x14ac:dyDescent="0.25">
      <c r="O99" s="2">
        <f t="shared" si="9"/>
        <v>20.475000000000001</v>
      </c>
      <c r="P99" s="7">
        <f t="shared" si="7"/>
        <v>2.7908599337170766E-2</v>
      </c>
    </row>
    <row r="100" spans="15:16" ht="20.100000000000001" customHeight="1" x14ac:dyDescent="0.25">
      <c r="O100" s="2">
        <f t="shared" si="9"/>
        <v>20.725000000000001</v>
      </c>
      <c r="P100" s="7">
        <f t="shared" si="7"/>
        <v>2.7239352716150519E-2</v>
      </c>
    </row>
    <row r="101" spans="15:16" ht="20.100000000000001" customHeight="1" x14ac:dyDescent="0.25">
      <c r="O101" s="2">
        <f t="shared" si="9"/>
        <v>20.975000000000001</v>
      </c>
      <c r="P101" s="7">
        <f t="shared" si="7"/>
        <v>2.6593893348827495E-2</v>
      </c>
    </row>
    <row r="102" spans="15:16" ht="20.100000000000001" customHeight="1" x14ac:dyDescent="0.25">
      <c r="O102" s="2">
        <f t="shared" si="9"/>
        <v>21.225000000000001</v>
      </c>
      <c r="P102" s="7">
        <f t="shared" si="7"/>
        <v>2.5971107143303074E-2</v>
      </c>
    </row>
    <row r="103" spans="15:16" ht="20.100000000000001" customHeight="1" x14ac:dyDescent="0.25">
      <c r="O103" s="2">
        <f t="shared" si="9"/>
        <v>21.475000000000001</v>
      </c>
      <c r="P103" s="7">
        <f t="shared" si="7"/>
        <v>2.5369944476141815E-2</v>
      </c>
    </row>
    <row r="104" spans="15:16" ht="20.100000000000001" customHeight="1" x14ac:dyDescent="0.25">
      <c r="O104" s="2">
        <f t="shared" si="9"/>
        <v>21.725000000000001</v>
      </c>
      <c r="P104" s="7">
        <f t="shared" si="7"/>
        <v>2.4789415766968897E-2</v>
      </c>
    </row>
    <row r="105" spans="15:16" ht="20.100000000000001" customHeight="1" x14ac:dyDescent="0.25">
      <c r="O105" s="2">
        <f t="shared" si="9"/>
        <v>21.975000000000001</v>
      </c>
      <c r="P105" s="7">
        <f t="shared" si="7"/>
        <v>2.4228587403464223E-2</v>
      </c>
    </row>
    <row r="106" spans="15:16" ht="20.100000000000001" customHeight="1" x14ac:dyDescent="0.25">
      <c r="O106" s="2">
        <f t="shared" ref="O106:O110" si="10">IF(O105&gt;$L$9,O105+0.25,O105+0.1)</f>
        <v>22.225000000000001</v>
      </c>
      <c r="P106" s="7">
        <f t="shared" si="7"/>
        <v>2.3686577985400869E-2</v>
      </c>
    </row>
    <row r="107" spans="15:16" ht="20.100000000000001" customHeight="1" x14ac:dyDescent="0.25">
      <c r="O107" s="2">
        <f t="shared" si="10"/>
        <v>22.475000000000001</v>
      </c>
      <c r="P107" s="7">
        <f t="shared" si="7"/>
        <v>2.3162554859496583E-2</v>
      </c>
    </row>
    <row r="108" spans="15:16" ht="20.100000000000001" customHeight="1" x14ac:dyDescent="0.25">
      <c r="O108" s="2">
        <f t="shared" si="10"/>
        <v>22.725000000000001</v>
      </c>
      <c r="P108" s="7">
        <f t="shared" si="7"/>
        <v>2.2655730919626613E-2</v>
      </c>
    </row>
    <row r="109" spans="15:16" ht="20.100000000000001" customHeight="1" x14ac:dyDescent="0.25">
      <c r="O109" s="2">
        <f t="shared" si="10"/>
        <v>22.975000000000001</v>
      </c>
      <c r="P109" s="7">
        <f t="shared" si="7"/>
        <v>2.2165361649424967E-2</v>
      </c>
    </row>
    <row r="110" spans="15:16" ht="20.100000000000001" customHeight="1" x14ac:dyDescent="0.25">
      <c r="O110" s="2">
        <f t="shared" si="10"/>
        <v>23.225000000000001</v>
      </c>
      <c r="P110" s="7">
        <f t="shared" si="7"/>
        <v>2.169074238651466E-2</v>
      </c>
    </row>
    <row r="111" spans="15:16" ht="20.100000000000001" customHeight="1" x14ac:dyDescent="0.25">
      <c r="O111" s="2">
        <f t="shared" ref="O111:O115" si="11">IF(O110&gt;$L$9,O110+0.25,O110+0.1)</f>
        <v>23.475000000000001</v>
      </c>
      <c r="P111" s="7">
        <f t="shared" si="7"/>
        <v>2.12312057895865E-2</v>
      </c>
    </row>
    <row r="112" spans="15:16" ht="20.100000000000001" customHeight="1" x14ac:dyDescent="0.25">
      <c r="O112" s="2">
        <f t="shared" si="11"/>
        <v>23.725000000000001</v>
      </c>
      <c r="P112" s="7">
        <f t="shared" si="7"/>
        <v>2.0786119491317465E-2</v>
      </c>
    </row>
    <row r="113" spans="15:16" ht="20.100000000000001" customHeight="1" x14ac:dyDescent="0.25">
      <c r="O113" s="2">
        <f t="shared" si="11"/>
        <v>23.975000000000001</v>
      </c>
      <c r="P113" s="7">
        <f t="shared" si="7"/>
        <v>2.0354883921707635E-2</v>
      </c>
    </row>
    <row r="114" spans="15:16" ht="20.100000000000001" customHeight="1" x14ac:dyDescent="0.25">
      <c r="O114" s="2">
        <f t="shared" si="11"/>
        <v>24.225000000000001</v>
      </c>
      <c r="P114" s="7">
        <f t="shared" si="7"/>
        <v>1.9936930287839431E-2</v>
      </c>
    </row>
    <row r="115" spans="15:16" ht="20.100000000000001" customHeight="1" x14ac:dyDescent="0.25">
      <c r="O115" s="2">
        <f t="shared" si="11"/>
        <v>24.475000000000001</v>
      </c>
      <c r="P115" s="7">
        <f t="shared" si="7"/>
        <v>1.9531718697342871E-2</v>
      </c>
    </row>
    <row r="116" spans="15:16" ht="20.100000000000001" customHeight="1" x14ac:dyDescent="0.25"/>
    <row r="117" spans="15:16" ht="20.100000000000001" customHeight="1" x14ac:dyDescent="0.25"/>
    <row r="118" spans="15:16" ht="20.100000000000001" customHeight="1" x14ac:dyDescent="0.25"/>
    <row r="119" spans="15:16" ht="20.100000000000001" customHeight="1" x14ac:dyDescent="0.25"/>
    <row r="120" spans="15:16" ht="20.100000000000001" customHeight="1" x14ac:dyDescent="0.25"/>
    <row r="121" spans="15:16" ht="20.100000000000001" customHeight="1" x14ac:dyDescent="0.25"/>
    <row r="122" spans="15:16" ht="20.100000000000001" customHeight="1" x14ac:dyDescent="0.25"/>
    <row r="123" spans="15:16" ht="20.100000000000001" customHeight="1" x14ac:dyDescent="0.25"/>
    <row r="124" spans="15:16" ht="20.100000000000001" customHeight="1" x14ac:dyDescent="0.25"/>
    <row r="125" spans="15:16" ht="20.100000000000001" customHeight="1" x14ac:dyDescent="0.25"/>
    <row r="126" spans="15:16" ht="20.100000000000001" customHeight="1" x14ac:dyDescent="0.25"/>
    <row r="127" spans="15:16" ht="20.100000000000001" customHeight="1" x14ac:dyDescent="0.25"/>
    <row r="128" spans="15:16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</sheetData>
  <sheetProtection password="C569" sheet="1" objects="1" scenarios="1"/>
  <mergeCells count="7">
    <mergeCell ref="T1:X2"/>
    <mergeCell ref="A1:A2"/>
    <mergeCell ref="A3:A4"/>
    <mergeCell ref="S1:S2"/>
    <mergeCell ref="B7:L7"/>
    <mergeCell ref="B1:L2"/>
    <mergeCell ref="B3:L4"/>
  </mergeCells>
  <pageMargins left="0.7" right="0.7" top="0.75" bottom="0.75" header="0.3" footer="0.3"/>
  <pageSetup paperSize="9" scale="44" orientation="portrait" horizontalDpi="300" r:id="rId1"/>
  <headerFooter>
    <oddFooter xml:space="preserve">&amp;R&amp;"Arial,Kalın İtalik"İnş. Yük. Müh. Okan GÜNGÖR
Yapı Mühendisi
  &amp;"-,Regular"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DEPREM TASARIM SPEKTRUMU</vt:lpstr>
      <vt:lpstr>'DEPREM TASARIM SPEKTRUMU'!Print_Area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2014-02-14T08:02:51Z</dcterms:modified>
</cp:coreProperties>
</file>