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14550" yWindow="180" windowWidth="14805" windowHeight="11520"/>
  </bookViews>
  <sheets>
    <sheet name="KOLON KESME KUVVETİ" sheetId="7" r:id="rId1"/>
  </sheets>
  <definedNames>
    <definedName name="_xlnm.Print_Area" localSheetId="0">'KOLON KESME KUVVETİ'!$A$1:$L$46</definedName>
  </definedNames>
  <calcPr calcId="145621"/>
</workbook>
</file>

<file path=xl/calcChain.xml><?xml version="1.0" encoding="utf-8"?>
<calcChain xmlns="http://schemas.openxmlformats.org/spreadsheetml/2006/main">
  <c r="B19" i="7" l="1"/>
  <c r="B18" i="7"/>
  <c r="B17" i="7"/>
  <c r="E41" i="7" l="1"/>
  <c r="E40" i="7"/>
  <c r="B23" i="7" l="1"/>
  <c r="B22" i="7" l="1"/>
  <c r="C23" i="7" s="1"/>
  <c r="B24" i="7"/>
  <c r="B46" i="7"/>
  <c r="C46" i="7" s="1"/>
  <c r="B45" i="7"/>
  <c r="B41" i="7"/>
  <c r="E31" i="7" s="1"/>
  <c r="E32" i="7" s="1"/>
  <c r="B43" i="7"/>
  <c r="B44" i="7"/>
  <c r="E39" i="7" s="1"/>
  <c r="B39" i="7"/>
  <c r="E33" i="7" s="1"/>
  <c r="B40" i="7"/>
  <c r="E35" i="7" s="1"/>
  <c r="B42" i="7"/>
  <c r="C24" i="7" l="1"/>
  <c r="E34" i="7"/>
  <c r="B21" i="7"/>
  <c r="B20" i="7"/>
  <c r="E9" i="7" s="1"/>
  <c r="E11" i="7" l="1"/>
  <c r="E7" i="7"/>
  <c r="E8" i="7" s="1"/>
  <c r="E10" i="7" s="1"/>
  <c r="E19" i="7"/>
  <c r="E17" i="7"/>
  <c r="E15" i="7"/>
  <c r="E16" i="7" s="1"/>
  <c r="E18" i="7" l="1"/>
</calcChain>
</file>

<file path=xl/comments1.xml><?xml version="1.0" encoding="utf-8"?>
<comments xmlns="http://schemas.openxmlformats.org/spreadsheetml/2006/main">
  <authors>
    <author>Author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KOLON ENİ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KOLON BOYU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ÇATLAMA DAYANIMI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PASPAYI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DAYANIMINA BETON KATKISI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TASARIM EKSENEL KUVVETİ</t>
        </r>
      </text>
    </comment>
    <comment ref="D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DAYANIMINA ETRİYE KATKISI</t>
        </r>
      </text>
    </comment>
    <comment ref="A1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ETRİYE ÇAPI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KUVVETİ DAYANIMI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ETRİYE ARALIĞI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KUVVETİ ÜST SINIRI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X YÖNLÜ ETRİYE KOL ADEDİ</t>
        </r>
      </text>
    </comment>
    <comment ref="A13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Y YÖNLÜ ETRİYE KOL ADEDİ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BETON KARAKTERİSTİK BASINÇ DAYANIMI</t>
        </r>
      </text>
    </comment>
    <comment ref="A15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DONATI KARAKTERİSTİK AKMA DAYANIMI (ETRİYE)</t>
        </r>
      </text>
    </comment>
    <comment ref="D15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ÇATLAMA DAYANIMI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DAYANIMINA BETON KATKISI</t>
        </r>
      </text>
    </comment>
    <comment ref="A17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DONATI KARAKTERİSTİK AKMA DAYANIMI (ETRİYE)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DAYANIMINA ETRİYE KATKISI</t>
        </r>
      </text>
    </comment>
    <comment ref="A18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DONATI KARAKTERİSTİK AKMA DAYANIMI (ETRİYE)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KUVVETİ DAYANIMI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BETON KARAKTERİSTİK EKSENEL ÇEKME DAYANIMI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KUVVETİ ÜST SINIRI</t>
        </r>
      </text>
    </comment>
    <comment ref="A2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X YÖNÜ İÇİN KOLON FAYDALI DERİNLİĞİ</t>
        </r>
      </text>
    </comment>
    <comment ref="A21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Y YÖNÜ İÇİN KOLON FAYDALI DERİNLİĞİ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SARGILANMIŞ BETONUN ALANI</t>
        </r>
      </text>
    </comment>
    <comment ref="A23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ETRİYE ALANI</t>
        </r>
      </text>
    </comment>
    <comment ref="A24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ETRİYE ALANI</t>
        </r>
      </text>
    </comment>
    <comment ref="A31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KOLON ÇAPI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ÇATLAMA DAYANIMI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TASARIM EKSENEL KUVVETİ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DAYANIMINA BETON KATKISI</t>
        </r>
      </text>
    </comment>
    <comment ref="A33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PASPAYI</t>
        </r>
      </text>
    </comment>
    <comment ref="D33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DAYANIMINA ETRİYE KATKISI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ETRİYE ÇAPI</t>
        </r>
      </text>
    </comment>
    <comment ref="D34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KUVVETİ DAYANIMI_TS500
</t>
        </r>
      </text>
    </comment>
    <comment ref="A35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ETRİYE ARALIĞI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KUVVETİ ÜST SINIRI</t>
        </r>
      </text>
    </comment>
    <comment ref="A36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BETON KARAKTERİSTİK BASINÇ DAYANIMI</t>
        </r>
      </text>
    </comment>
    <comment ref="A37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DONATI KARAKTERİSTİK AKMA DAYANIMI (ETRİYE)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DONATI KARAKTERİSTİK AKMA DAYANIMI (ETRİYE)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DAYANIMINA BETON KATKISI</t>
        </r>
      </text>
    </comment>
    <comment ref="A4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DONATI KARAKTERİSTİK AKMA DAYANIMI (ETRİYE)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DAYANIMINA ETRİYE KATKISI</t>
        </r>
      </text>
    </comment>
    <comment ref="A41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BETON KARAKTERİSTİK EKSENEL ÇEKME DAYANIMI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KESME KUVVETİ DAYANIMI_ACI318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KOLON SARGILANMIŞ ÇAPI</t>
        </r>
      </text>
    </comment>
    <comment ref="A43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EFEKTİF YÜKSEKLİK</t>
        </r>
      </text>
    </comment>
    <comment ref="A44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KOLON BRÜT KESİT ALANI</t>
        </r>
      </text>
    </comment>
    <comment ref="A45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ETRİYE ALANI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SPIRAL DONATININ HACIMSAL ORANI</t>
        </r>
      </text>
    </comment>
  </commentList>
</comments>
</file>

<file path=xl/sharedStrings.xml><?xml version="1.0" encoding="utf-8"?>
<sst xmlns="http://schemas.openxmlformats.org/spreadsheetml/2006/main" count="61" uniqueCount="39">
  <si>
    <t>h (mm)</t>
  </si>
  <si>
    <r>
      <t>c</t>
    </r>
    <r>
      <rPr>
        <vertAlign val="subscript"/>
        <sz val="11"/>
        <color theme="1"/>
        <rFont val="Arial"/>
        <family val="2"/>
        <charset val="162"/>
      </rPr>
      <t>c</t>
    </r>
    <r>
      <rPr>
        <sz val="11"/>
        <color theme="1"/>
        <rFont val="Arial"/>
        <family val="2"/>
        <charset val="162"/>
      </rPr>
      <t xml:space="preserve"> (mm)</t>
    </r>
  </si>
  <si>
    <r>
      <t>f</t>
    </r>
    <r>
      <rPr>
        <vertAlign val="subscript"/>
        <sz val="11"/>
        <color theme="1"/>
        <rFont val="Arial"/>
        <family val="2"/>
        <charset val="162"/>
      </rPr>
      <t>ck</t>
    </r>
    <r>
      <rPr>
        <sz val="11"/>
        <color theme="1"/>
        <rFont val="Arial"/>
        <family val="2"/>
        <charset val="162"/>
      </rPr>
      <t xml:space="preserve"> (N/mm</t>
    </r>
    <r>
      <rPr>
        <vertAlign val="superscript"/>
        <sz val="11"/>
        <color theme="1"/>
        <rFont val="Arial"/>
        <family val="2"/>
        <charset val="162"/>
      </rPr>
      <t>2</t>
    </r>
    <r>
      <rPr>
        <sz val="11"/>
        <color theme="1"/>
        <rFont val="Arial"/>
        <family val="2"/>
        <charset val="162"/>
      </rPr>
      <t>)</t>
    </r>
  </si>
  <si>
    <r>
      <t>f</t>
    </r>
    <r>
      <rPr>
        <vertAlign val="subscript"/>
        <sz val="11"/>
        <color theme="1"/>
        <rFont val="Arial"/>
        <family val="2"/>
        <charset val="162"/>
      </rPr>
      <t xml:space="preserve">ywk </t>
    </r>
    <r>
      <rPr>
        <sz val="11"/>
        <color theme="1"/>
        <rFont val="Arial"/>
        <family val="2"/>
        <charset val="162"/>
      </rPr>
      <t>(N/mm</t>
    </r>
    <r>
      <rPr>
        <vertAlign val="superscript"/>
        <sz val="11"/>
        <color theme="1"/>
        <rFont val="Arial"/>
        <family val="2"/>
        <charset val="162"/>
      </rPr>
      <t>2</t>
    </r>
    <r>
      <rPr>
        <sz val="11"/>
        <color theme="1"/>
        <rFont val="Arial"/>
        <family val="2"/>
        <charset val="162"/>
      </rPr>
      <t>)</t>
    </r>
  </si>
  <si>
    <t>d (mm)</t>
  </si>
  <si>
    <t>ρ</t>
  </si>
  <si>
    <t>KESME DAYANIMI</t>
  </si>
  <si>
    <r>
      <t>V</t>
    </r>
    <r>
      <rPr>
        <vertAlign val="subscript"/>
        <sz val="11"/>
        <color theme="1"/>
        <rFont val="Arial"/>
        <family val="2"/>
        <charset val="162"/>
      </rPr>
      <t>cr</t>
    </r>
    <r>
      <rPr>
        <sz val="11"/>
        <color theme="1"/>
        <rFont val="Arial"/>
        <family val="2"/>
        <charset val="162"/>
      </rPr>
      <t xml:space="preserve"> (kN)</t>
    </r>
  </si>
  <si>
    <r>
      <t>s</t>
    </r>
    <r>
      <rPr>
        <vertAlign val="subscript"/>
        <sz val="11"/>
        <color theme="1"/>
        <rFont val="Arial"/>
        <family val="2"/>
        <charset val="162"/>
      </rPr>
      <t>etriye</t>
    </r>
    <r>
      <rPr>
        <sz val="11"/>
        <color theme="1"/>
        <rFont val="Arial"/>
        <family val="2"/>
        <charset val="162"/>
      </rPr>
      <t xml:space="preserve"> (mm)</t>
    </r>
  </si>
  <si>
    <r>
      <t>V</t>
    </r>
    <r>
      <rPr>
        <vertAlign val="subscript"/>
        <sz val="11"/>
        <color theme="1"/>
        <rFont val="Arial"/>
        <family val="2"/>
        <charset val="162"/>
      </rPr>
      <t>c</t>
    </r>
    <r>
      <rPr>
        <sz val="11"/>
        <color theme="1"/>
        <rFont val="Arial"/>
        <family val="2"/>
        <charset val="162"/>
      </rPr>
      <t xml:space="preserve"> (kN)</t>
    </r>
  </si>
  <si>
    <r>
      <t>V</t>
    </r>
    <r>
      <rPr>
        <vertAlign val="subscript"/>
        <sz val="11"/>
        <color theme="1"/>
        <rFont val="Arial"/>
        <family val="2"/>
        <charset val="162"/>
      </rPr>
      <t>w</t>
    </r>
    <r>
      <rPr>
        <sz val="11"/>
        <color theme="1"/>
        <rFont val="Arial"/>
        <family val="2"/>
        <charset val="162"/>
      </rPr>
      <t xml:space="preserve"> (kN)</t>
    </r>
  </si>
  <si>
    <r>
      <t>0,22 *f</t>
    </r>
    <r>
      <rPr>
        <vertAlign val="subscript"/>
        <sz val="11"/>
        <color theme="1"/>
        <rFont val="Arial"/>
        <family val="2"/>
        <charset val="162"/>
      </rPr>
      <t>cd</t>
    </r>
    <r>
      <rPr>
        <sz val="11"/>
        <color theme="1"/>
        <rFont val="Arial"/>
        <family val="2"/>
        <charset val="162"/>
      </rPr>
      <t xml:space="preserve"> * b</t>
    </r>
    <r>
      <rPr>
        <vertAlign val="subscript"/>
        <sz val="11"/>
        <color theme="1"/>
        <rFont val="Arial"/>
        <family val="2"/>
        <charset val="162"/>
      </rPr>
      <t>w</t>
    </r>
    <r>
      <rPr>
        <sz val="11"/>
        <color theme="1"/>
        <rFont val="Arial"/>
        <family val="2"/>
        <charset val="162"/>
      </rPr>
      <t xml:space="preserve"> * d</t>
    </r>
  </si>
  <si>
    <r>
      <rPr>
        <sz val="12"/>
        <color theme="1"/>
        <rFont val="Calibri"/>
        <family val="2"/>
        <charset val="162"/>
      </rPr>
      <t>ф</t>
    </r>
    <r>
      <rPr>
        <vertAlign val="subscript"/>
        <sz val="11"/>
        <color theme="1"/>
        <rFont val="Arial"/>
        <family val="2"/>
        <charset val="162"/>
      </rPr>
      <t>e</t>
    </r>
    <r>
      <rPr>
        <sz val="11"/>
        <color theme="1"/>
        <rFont val="Arial"/>
        <family val="2"/>
        <charset val="162"/>
      </rPr>
      <t xml:space="preserve"> (etriye çap)</t>
    </r>
  </si>
  <si>
    <r>
      <t>m</t>
    </r>
    <r>
      <rPr>
        <vertAlign val="subscript"/>
        <sz val="11"/>
        <color theme="1"/>
        <rFont val="Arial"/>
        <family val="2"/>
        <charset val="162"/>
      </rPr>
      <t>x</t>
    </r>
    <r>
      <rPr>
        <sz val="11"/>
        <color theme="1"/>
        <rFont val="Arial"/>
        <family val="2"/>
        <charset val="162"/>
      </rPr>
      <t xml:space="preserve"> (kol adedi)</t>
    </r>
  </si>
  <si>
    <r>
      <t>m</t>
    </r>
    <r>
      <rPr>
        <vertAlign val="subscript"/>
        <sz val="11"/>
        <color theme="1"/>
        <rFont val="Arial"/>
        <family val="2"/>
        <charset val="162"/>
      </rPr>
      <t xml:space="preserve">y </t>
    </r>
    <r>
      <rPr>
        <sz val="11"/>
        <color theme="1"/>
        <rFont val="Arial"/>
        <family val="2"/>
        <charset val="162"/>
      </rPr>
      <t>(kol adedi)</t>
    </r>
  </si>
  <si>
    <t>b (mm)</t>
  </si>
  <si>
    <r>
      <t>N</t>
    </r>
    <r>
      <rPr>
        <vertAlign val="subscript"/>
        <sz val="11"/>
        <color theme="1"/>
        <rFont val="Arial"/>
        <family val="2"/>
        <charset val="162"/>
      </rPr>
      <t>d</t>
    </r>
    <r>
      <rPr>
        <sz val="11"/>
        <color theme="1"/>
        <rFont val="Arial"/>
        <family val="2"/>
        <charset val="162"/>
      </rPr>
      <t xml:space="preserve"> (kN)</t>
    </r>
  </si>
  <si>
    <r>
      <t>d</t>
    </r>
    <r>
      <rPr>
        <vertAlign val="subscript"/>
        <sz val="11"/>
        <color theme="1"/>
        <rFont val="Arial"/>
        <family val="2"/>
        <charset val="162"/>
      </rPr>
      <t>X</t>
    </r>
    <r>
      <rPr>
        <sz val="11"/>
        <color theme="1"/>
        <rFont val="Arial"/>
        <family val="2"/>
        <charset val="162"/>
      </rPr>
      <t xml:space="preserve"> (mm)</t>
    </r>
  </si>
  <si>
    <r>
      <t>d</t>
    </r>
    <r>
      <rPr>
        <vertAlign val="subscript"/>
        <sz val="11"/>
        <color theme="1"/>
        <rFont val="Arial"/>
        <family val="2"/>
        <charset val="162"/>
      </rPr>
      <t>y</t>
    </r>
    <r>
      <rPr>
        <sz val="11"/>
        <color theme="1"/>
        <rFont val="Arial"/>
        <family val="2"/>
        <charset val="162"/>
      </rPr>
      <t xml:space="preserve"> (mm)</t>
    </r>
  </si>
  <si>
    <r>
      <t>f</t>
    </r>
    <r>
      <rPr>
        <vertAlign val="subscript"/>
        <sz val="11"/>
        <color theme="1"/>
        <rFont val="Arial"/>
        <family val="2"/>
        <charset val="162"/>
      </rPr>
      <t xml:space="preserve">ywd </t>
    </r>
    <r>
      <rPr>
        <sz val="11"/>
        <color theme="1"/>
        <rFont val="Arial"/>
        <family val="2"/>
        <charset val="162"/>
      </rPr>
      <t>(N/mm</t>
    </r>
    <r>
      <rPr>
        <vertAlign val="superscript"/>
        <sz val="11"/>
        <color theme="1"/>
        <rFont val="Arial"/>
        <family val="2"/>
        <charset val="162"/>
      </rPr>
      <t>2</t>
    </r>
    <r>
      <rPr>
        <sz val="11"/>
        <color theme="1"/>
        <rFont val="Arial"/>
        <family val="2"/>
        <charset val="162"/>
      </rPr>
      <t>)</t>
    </r>
  </si>
  <si>
    <r>
      <t>X Yönlü (V</t>
    </r>
    <r>
      <rPr>
        <b/>
        <vertAlign val="subscript"/>
        <sz val="12"/>
        <color rgb="FFFF0000"/>
        <rFont val="Arial"/>
        <family val="2"/>
        <charset val="162"/>
      </rPr>
      <t>rx</t>
    </r>
    <r>
      <rPr>
        <b/>
        <sz val="12"/>
        <color rgb="FFFF0000"/>
        <rFont val="Arial"/>
        <family val="2"/>
        <charset val="162"/>
      </rPr>
      <t>)</t>
    </r>
  </si>
  <si>
    <r>
      <t>f</t>
    </r>
    <r>
      <rPr>
        <vertAlign val="subscript"/>
        <sz val="11"/>
        <color theme="1"/>
        <rFont val="Arial"/>
        <family val="2"/>
        <charset val="162"/>
      </rPr>
      <t xml:space="preserve">cd </t>
    </r>
    <r>
      <rPr>
        <sz val="11"/>
        <color theme="1"/>
        <rFont val="Arial"/>
        <family val="2"/>
        <charset val="162"/>
      </rPr>
      <t>(N/mm</t>
    </r>
    <r>
      <rPr>
        <vertAlign val="superscript"/>
        <sz val="11"/>
        <color theme="1"/>
        <rFont val="Arial"/>
        <family val="2"/>
        <charset val="162"/>
      </rPr>
      <t>2</t>
    </r>
    <r>
      <rPr>
        <sz val="11"/>
        <color theme="1"/>
        <rFont val="Arial"/>
        <family val="2"/>
        <charset val="162"/>
      </rPr>
      <t>)</t>
    </r>
  </si>
  <si>
    <r>
      <t>f</t>
    </r>
    <r>
      <rPr>
        <vertAlign val="subscript"/>
        <sz val="11"/>
        <color theme="1"/>
        <rFont val="Arial"/>
        <family val="2"/>
        <charset val="162"/>
      </rPr>
      <t xml:space="preserve">ctd </t>
    </r>
    <r>
      <rPr>
        <sz val="11"/>
        <color theme="1"/>
        <rFont val="Arial"/>
        <family val="2"/>
        <charset val="162"/>
      </rPr>
      <t>(N/mm</t>
    </r>
    <r>
      <rPr>
        <vertAlign val="superscript"/>
        <sz val="11"/>
        <color theme="1"/>
        <rFont val="Arial"/>
        <family val="2"/>
        <charset val="162"/>
      </rPr>
      <t>2</t>
    </r>
    <r>
      <rPr>
        <sz val="11"/>
        <color theme="1"/>
        <rFont val="Arial"/>
        <family val="2"/>
        <charset val="162"/>
      </rPr>
      <t>)</t>
    </r>
  </si>
  <si>
    <r>
      <t>Y Yönlü (V</t>
    </r>
    <r>
      <rPr>
        <b/>
        <vertAlign val="subscript"/>
        <sz val="12"/>
        <color rgb="FFFF0000"/>
        <rFont val="Arial"/>
        <family val="2"/>
        <charset val="162"/>
      </rPr>
      <t>ry</t>
    </r>
    <r>
      <rPr>
        <b/>
        <sz val="12"/>
        <color rgb="FFFF0000"/>
        <rFont val="Arial"/>
        <family val="2"/>
        <charset val="162"/>
      </rPr>
      <t>)</t>
    </r>
  </si>
  <si>
    <r>
      <t>V</t>
    </r>
    <r>
      <rPr>
        <b/>
        <vertAlign val="subscript"/>
        <sz val="11"/>
        <color theme="1"/>
        <rFont val="Arial"/>
        <family val="2"/>
        <charset val="162"/>
      </rPr>
      <t>ry</t>
    </r>
    <r>
      <rPr>
        <b/>
        <sz val="11"/>
        <color theme="1"/>
        <rFont val="Arial"/>
        <family val="2"/>
        <charset val="162"/>
      </rPr>
      <t xml:space="preserve"> (kN)</t>
    </r>
  </si>
  <si>
    <r>
      <t>V</t>
    </r>
    <r>
      <rPr>
        <b/>
        <vertAlign val="subscript"/>
        <sz val="11"/>
        <color theme="1"/>
        <rFont val="Arial"/>
        <family val="2"/>
        <charset val="162"/>
      </rPr>
      <t>rx</t>
    </r>
    <r>
      <rPr>
        <b/>
        <sz val="11"/>
        <color theme="1"/>
        <rFont val="Arial"/>
        <family val="2"/>
        <charset val="162"/>
      </rPr>
      <t xml:space="preserve"> (kN)</t>
    </r>
  </si>
  <si>
    <t>D (mm)</t>
  </si>
  <si>
    <t>D' (mm)</t>
  </si>
  <si>
    <r>
      <t>A</t>
    </r>
    <r>
      <rPr>
        <vertAlign val="subscript"/>
        <sz val="11"/>
        <color theme="1"/>
        <rFont val="Arial"/>
        <family val="2"/>
        <charset val="162"/>
      </rPr>
      <t>g</t>
    </r>
    <r>
      <rPr>
        <sz val="11"/>
        <color theme="1"/>
        <rFont val="Arial"/>
        <family val="2"/>
        <charset val="162"/>
      </rPr>
      <t xml:space="preserve"> (mm)</t>
    </r>
  </si>
  <si>
    <r>
      <t>V</t>
    </r>
    <r>
      <rPr>
        <b/>
        <vertAlign val="subscript"/>
        <sz val="11"/>
        <color theme="1"/>
        <rFont val="Arial"/>
        <family val="2"/>
        <charset val="162"/>
      </rPr>
      <t>r</t>
    </r>
    <r>
      <rPr>
        <b/>
        <sz val="11"/>
        <color theme="1"/>
        <rFont val="Arial"/>
        <family val="2"/>
        <charset val="162"/>
      </rPr>
      <t xml:space="preserve"> (kN)</t>
    </r>
  </si>
  <si>
    <r>
      <t>A</t>
    </r>
    <r>
      <rPr>
        <vertAlign val="subscript"/>
        <sz val="11"/>
        <color theme="1"/>
        <rFont val="Arial"/>
        <family val="2"/>
        <charset val="162"/>
      </rPr>
      <t>sh</t>
    </r>
    <r>
      <rPr>
        <sz val="11"/>
        <color theme="1"/>
        <rFont val="Arial"/>
        <family val="2"/>
        <charset val="162"/>
      </rPr>
      <t xml:space="preserve"> (mm)</t>
    </r>
  </si>
  <si>
    <r>
      <t>A</t>
    </r>
    <r>
      <rPr>
        <vertAlign val="subscript"/>
        <sz val="11"/>
        <color theme="1"/>
        <rFont val="Arial"/>
        <family val="2"/>
        <charset val="162"/>
      </rPr>
      <t>shx</t>
    </r>
    <r>
      <rPr>
        <sz val="11"/>
        <color theme="1"/>
        <rFont val="Arial"/>
        <family val="2"/>
        <charset val="162"/>
      </rPr>
      <t xml:space="preserve"> (mm)</t>
    </r>
  </si>
  <si>
    <r>
      <t>A</t>
    </r>
    <r>
      <rPr>
        <vertAlign val="subscript"/>
        <sz val="11"/>
        <color theme="1"/>
        <rFont val="Arial"/>
        <family val="2"/>
        <charset val="162"/>
      </rPr>
      <t>shy</t>
    </r>
    <r>
      <rPr>
        <sz val="11"/>
        <color theme="1"/>
        <rFont val="Arial"/>
        <family val="2"/>
        <charset val="162"/>
      </rPr>
      <t xml:space="preserve"> (mm)</t>
    </r>
  </si>
  <si>
    <r>
      <t>A</t>
    </r>
    <r>
      <rPr>
        <vertAlign val="subscript"/>
        <sz val="11"/>
        <color theme="1"/>
        <rFont val="Arial"/>
        <family val="2"/>
        <charset val="162"/>
      </rPr>
      <t>ck</t>
    </r>
    <r>
      <rPr>
        <sz val="11"/>
        <color theme="1"/>
        <rFont val="Arial"/>
        <family val="2"/>
        <charset val="162"/>
      </rPr>
      <t xml:space="preserve"> (mm)</t>
    </r>
  </si>
  <si>
    <t>TS500</t>
  </si>
  <si>
    <t>ACI318</t>
  </si>
  <si>
    <t>Dikdörtgen Kesit</t>
  </si>
  <si>
    <t>Dairesel Kesit</t>
  </si>
  <si>
    <r>
      <rPr>
        <b/>
        <sz val="11"/>
        <color theme="1"/>
        <rFont val="Calibri"/>
        <family val="2"/>
        <charset val="162"/>
      </rPr>
      <t>ф</t>
    </r>
    <r>
      <rPr>
        <b/>
        <sz val="11"/>
        <color theme="1"/>
        <rFont val="Arial"/>
        <family val="2"/>
        <charset val="162"/>
      </rPr>
      <t>V</t>
    </r>
    <r>
      <rPr>
        <b/>
        <vertAlign val="subscript"/>
        <sz val="11"/>
        <color theme="1"/>
        <rFont val="Arial"/>
        <family val="2"/>
        <charset val="162"/>
      </rPr>
      <t>n</t>
    </r>
    <r>
      <rPr>
        <b/>
        <sz val="11"/>
        <color theme="1"/>
        <rFont val="Arial"/>
        <family val="2"/>
        <charset val="162"/>
      </rPr>
      <t xml:space="preserve"> (kN)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</si>
</sst>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2"/>
      <color rgb="FFFF0000"/>
      <name val="Arial"/>
      <family val="2"/>
      <charset val="162"/>
    </font>
    <font>
      <sz val="11"/>
      <color theme="1"/>
      <name val="Arial"/>
      <family val="2"/>
      <charset val="162"/>
    </font>
    <font>
      <vertAlign val="subscript"/>
      <sz val="11"/>
      <color theme="1"/>
      <name val="Arial"/>
      <family val="2"/>
      <charset val="162"/>
    </font>
    <font>
      <vertAlign val="superscript"/>
      <sz val="11"/>
      <color theme="1"/>
      <name val="Arial"/>
      <family val="2"/>
      <charset val="162"/>
    </font>
    <font>
      <b/>
      <i/>
      <sz val="12"/>
      <color rgb="FFFF0000"/>
      <name val="Arial"/>
      <family val="2"/>
      <charset val="162"/>
    </font>
    <font>
      <b/>
      <vertAlign val="subscript"/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</font>
    <font>
      <b/>
      <sz val="11"/>
      <color rgb="FFFF0000"/>
      <name val="Arial"/>
      <family val="2"/>
      <charset val="162"/>
    </font>
    <font>
      <b/>
      <sz val="18"/>
      <color rgb="FF000000"/>
      <name val="Calibri"/>
      <family val="2"/>
      <charset val="162"/>
      <scheme val="minor"/>
    </font>
    <font>
      <b/>
      <vertAlign val="subscript"/>
      <sz val="12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CBB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/>
    <xf numFmtId="0" fontId="10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2" borderId="11" xfId="0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164" fontId="15" fillId="4" borderId="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/>
    <xf numFmtId="164" fontId="15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52175</xdr:colOff>
      <xdr:row>5</xdr:row>
      <xdr:rowOff>56030</xdr:rowOff>
    </xdr:from>
    <xdr:to>
      <xdr:col>11</xdr:col>
      <xdr:colOff>493057</xdr:colOff>
      <xdr:row>15</xdr:row>
      <xdr:rowOff>67944</xdr:rowOff>
    </xdr:to>
    <xdr:grpSp>
      <xdr:nvGrpSpPr>
        <xdr:cNvPr id="33" name="Group 32"/>
        <xdr:cNvGrpSpPr/>
      </xdr:nvGrpSpPr>
      <xdr:grpSpPr>
        <a:xfrm>
          <a:off x="6188996" y="899673"/>
          <a:ext cx="2890168" cy="2461200"/>
          <a:chOff x="8387953" y="78441"/>
          <a:chExt cx="2960695" cy="2284600"/>
        </a:xfrm>
      </xdr:grpSpPr>
      <xdr:grpSp>
        <xdr:nvGrpSpPr>
          <xdr:cNvPr id="32" name="Group 31"/>
          <xdr:cNvGrpSpPr/>
        </xdr:nvGrpSpPr>
        <xdr:grpSpPr>
          <a:xfrm>
            <a:off x="8788513" y="763701"/>
            <a:ext cx="1821657" cy="1236549"/>
            <a:chOff x="8788513" y="763701"/>
            <a:chExt cx="1821657" cy="1236549"/>
          </a:xfrm>
        </xdr:grpSpPr>
        <xdr:sp macro="" textlink="">
          <xdr:nvSpPr>
            <xdr:cNvPr id="2" name="Rectangle 1"/>
            <xdr:cNvSpPr/>
          </xdr:nvSpPr>
          <xdr:spPr>
            <a:xfrm>
              <a:off x="8788513" y="763701"/>
              <a:ext cx="1821657" cy="1236549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" name="Rectangle 2"/>
            <xdr:cNvSpPr/>
          </xdr:nvSpPr>
          <xdr:spPr>
            <a:xfrm>
              <a:off x="8870155" y="845344"/>
              <a:ext cx="1681796" cy="1064411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" name="Rectangle 3"/>
            <xdr:cNvSpPr/>
          </xdr:nvSpPr>
          <xdr:spPr>
            <a:xfrm>
              <a:off x="9397448" y="845861"/>
              <a:ext cx="579781" cy="1064612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" name="Flowchart: Connector 11"/>
            <xdr:cNvSpPr/>
          </xdr:nvSpPr>
          <xdr:spPr>
            <a:xfrm>
              <a:off x="8873142" y="1826937"/>
              <a:ext cx="74978" cy="66402"/>
            </a:xfrm>
            <a:prstGeom prst="flowChartConnector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4" name="Flowchart: Connector 13"/>
            <xdr:cNvSpPr/>
          </xdr:nvSpPr>
          <xdr:spPr>
            <a:xfrm>
              <a:off x="9430979" y="867691"/>
              <a:ext cx="74978" cy="66402"/>
            </a:xfrm>
            <a:prstGeom prst="flowChartConnector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" name="Flowchart: Connector 15"/>
            <xdr:cNvSpPr/>
          </xdr:nvSpPr>
          <xdr:spPr>
            <a:xfrm>
              <a:off x="8893969" y="869156"/>
              <a:ext cx="74978" cy="66402"/>
            </a:xfrm>
            <a:prstGeom prst="flowChartConnector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7" name="Flowchart: Connector 16"/>
            <xdr:cNvSpPr/>
          </xdr:nvSpPr>
          <xdr:spPr>
            <a:xfrm>
              <a:off x="9415462" y="1819275"/>
              <a:ext cx="74978" cy="66402"/>
            </a:xfrm>
            <a:prstGeom prst="flowChartConnector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8" name="Flowchart: Connector 17"/>
            <xdr:cNvSpPr/>
          </xdr:nvSpPr>
          <xdr:spPr>
            <a:xfrm>
              <a:off x="9877425" y="1816893"/>
              <a:ext cx="74978" cy="66402"/>
            </a:xfrm>
            <a:prstGeom prst="flowChartConnector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" name="Flowchart: Connector 18"/>
            <xdr:cNvSpPr/>
          </xdr:nvSpPr>
          <xdr:spPr>
            <a:xfrm>
              <a:off x="10470356" y="1814513"/>
              <a:ext cx="74978" cy="66402"/>
            </a:xfrm>
            <a:prstGeom prst="flowChartConnector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" name="Flowchart: Connector 19"/>
            <xdr:cNvSpPr/>
          </xdr:nvSpPr>
          <xdr:spPr>
            <a:xfrm>
              <a:off x="9870281" y="869157"/>
              <a:ext cx="74978" cy="66402"/>
            </a:xfrm>
            <a:prstGeom prst="flowChartConnector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1" name="Flowchart: Connector 20"/>
            <xdr:cNvSpPr/>
          </xdr:nvSpPr>
          <xdr:spPr>
            <a:xfrm>
              <a:off x="10463213" y="866775"/>
              <a:ext cx="74978" cy="66402"/>
            </a:xfrm>
            <a:prstGeom prst="flowChartConnector">
              <a:avLst/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grpSp>
        <xdr:nvGrpSpPr>
          <xdr:cNvPr id="25" name="Group 24"/>
          <xdr:cNvGrpSpPr/>
        </xdr:nvGrpSpPr>
        <xdr:grpSpPr>
          <a:xfrm>
            <a:off x="8387953" y="976313"/>
            <a:ext cx="1278170" cy="1386728"/>
            <a:chOff x="8387953" y="976313"/>
            <a:chExt cx="1278170" cy="1386728"/>
          </a:xfrm>
        </xdr:grpSpPr>
        <xdr:cxnSp macro="">
          <xdr:nvCxnSpPr>
            <xdr:cNvPr id="8" name="Straight Arrow Connector 7"/>
            <xdr:cNvCxnSpPr/>
          </xdr:nvCxnSpPr>
          <xdr:spPr>
            <a:xfrm>
              <a:off x="8500623" y="2257473"/>
              <a:ext cx="861618" cy="0"/>
            </a:xfrm>
            <a:prstGeom prst="straightConnector1">
              <a:avLst/>
            </a:prstGeom>
            <a:ln>
              <a:tailEnd type="arrow"/>
            </a:ln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Straight Arrow Connector 8"/>
            <xdr:cNvCxnSpPr/>
          </xdr:nvCxnSpPr>
          <xdr:spPr>
            <a:xfrm flipV="1">
              <a:off x="8504352" y="1290978"/>
              <a:ext cx="5599" cy="960753"/>
            </a:xfrm>
            <a:prstGeom prst="straightConnector1">
              <a:avLst/>
            </a:prstGeom>
            <a:ln>
              <a:tailEnd type="arrow"/>
            </a:ln>
          </xdr:spPr>
          <xdr:style>
            <a:lnRef idx="2">
              <a:schemeClr val="dk1"/>
            </a:lnRef>
            <a:fillRef idx="0">
              <a:schemeClr val="dk1"/>
            </a:fillRef>
            <a:effectRef idx="1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22" name="TextBox 21"/>
            <xdr:cNvSpPr txBox="1"/>
          </xdr:nvSpPr>
          <xdr:spPr>
            <a:xfrm>
              <a:off x="9419594" y="2113359"/>
              <a:ext cx="246529" cy="24968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800" b="1"/>
                <a:t>x</a:t>
              </a:r>
            </a:p>
          </xdr:txBody>
        </xdr:sp>
        <xdr:sp macro="" textlink="">
          <xdr:nvSpPr>
            <xdr:cNvPr id="24" name="TextBox 23"/>
            <xdr:cNvSpPr txBox="1"/>
          </xdr:nvSpPr>
          <xdr:spPr>
            <a:xfrm>
              <a:off x="8387953" y="976313"/>
              <a:ext cx="246529" cy="24968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800" b="1"/>
                <a:t>y</a:t>
              </a:r>
            </a:p>
          </xdr:txBody>
        </xdr:sp>
      </xdr:grpSp>
      <xdr:grpSp>
        <xdr:nvGrpSpPr>
          <xdr:cNvPr id="31" name="Group 30"/>
          <xdr:cNvGrpSpPr/>
        </xdr:nvGrpSpPr>
        <xdr:grpSpPr>
          <a:xfrm>
            <a:off x="8780508" y="78441"/>
            <a:ext cx="2568140" cy="1907101"/>
            <a:chOff x="8779808" y="78441"/>
            <a:chExt cx="2559735" cy="1882588"/>
          </a:xfrm>
        </xdr:grpSpPr>
        <xdr:sp macro="" textlink="">
          <xdr:nvSpPr>
            <xdr:cNvPr id="27" name="Right Brace 26"/>
            <xdr:cNvSpPr/>
          </xdr:nvSpPr>
          <xdr:spPr>
            <a:xfrm>
              <a:off x="10780059" y="750794"/>
              <a:ext cx="212912" cy="1210235"/>
            </a:xfrm>
            <a:prstGeom prst="rightBrac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8" name="Right Brace 27"/>
            <xdr:cNvSpPr/>
          </xdr:nvSpPr>
          <xdr:spPr>
            <a:xfrm rot="16200000">
              <a:off x="9569823" y="-386605"/>
              <a:ext cx="229723" cy="1809754"/>
            </a:xfrm>
            <a:prstGeom prst="rightBrac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9" name="TextBox 28"/>
            <xdr:cNvSpPr txBox="1"/>
          </xdr:nvSpPr>
          <xdr:spPr>
            <a:xfrm>
              <a:off x="9558618" y="78441"/>
              <a:ext cx="245719" cy="245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800" b="1"/>
                <a:t>b</a:t>
              </a:r>
            </a:p>
          </xdr:txBody>
        </xdr:sp>
        <xdr:sp macro="" textlink="">
          <xdr:nvSpPr>
            <xdr:cNvPr id="30" name="TextBox 29"/>
            <xdr:cNvSpPr txBox="1"/>
          </xdr:nvSpPr>
          <xdr:spPr>
            <a:xfrm>
              <a:off x="11093824" y="1232648"/>
              <a:ext cx="245719" cy="245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tr-TR" sz="1800" b="1"/>
                <a:t>h</a:t>
              </a:r>
            </a:p>
          </xdr:txBody>
        </xdr:sp>
      </xdr:grpSp>
    </xdr:grpSp>
    <xdr:clientData/>
  </xdr:twoCellAnchor>
  <xdr:twoCellAnchor>
    <xdr:from>
      <xdr:col>8</xdr:col>
      <xdr:colOff>103094</xdr:colOff>
      <xdr:row>30</xdr:row>
      <xdr:rowOff>28575</xdr:rowOff>
    </xdr:from>
    <xdr:to>
      <xdr:col>10</xdr:col>
      <xdr:colOff>332858</xdr:colOff>
      <xdr:row>35</xdr:row>
      <xdr:rowOff>237049</xdr:rowOff>
    </xdr:to>
    <xdr:grpSp>
      <xdr:nvGrpSpPr>
        <xdr:cNvPr id="6" name="Group 5"/>
        <xdr:cNvGrpSpPr/>
      </xdr:nvGrpSpPr>
      <xdr:grpSpPr>
        <a:xfrm>
          <a:off x="6852237" y="6614432"/>
          <a:ext cx="1454407" cy="1433117"/>
          <a:chOff x="6544622" y="4434052"/>
          <a:chExt cx="1451591" cy="1458548"/>
        </a:xfrm>
      </xdr:grpSpPr>
      <xdr:sp macro="" textlink="">
        <xdr:nvSpPr>
          <xdr:cNvPr id="5" name="Oval 4"/>
          <xdr:cNvSpPr/>
        </xdr:nvSpPr>
        <xdr:spPr>
          <a:xfrm>
            <a:off x="6544622" y="4434052"/>
            <a:ext cx="1451591" cy="1458548"/>
          </a:xfrm>
          <a:prstGeom prst="ellipse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" name="Flowchart: Connector 25"/>
          <xdr:cNvSpPr/>
        </xdr:nvSpPr>
        <xdr:spPr>
          <a:xfrm>
            <a:off x="7240001" y="4565562"/>
            <a:ext cx="72462" cy="72000"/>
          </a:xfrm>
          <a:prstGeom prst="flowChartConnector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" name="Oval 33"/>
          <xdr:cNvSpPr/>
        </xdr:nvSpPr>
        <xdr:spPr>
          <a:xfrm>
            <a:off x="6639648" y="4527462"/>
            <a:ext cx="1262627" cy="1269854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" name="Flowchart: Connector 34"/>
          <xdr:cNvSpPr/>
        </xdr:nvSpPr>
        <xdr:spPr>
          <a:xfrm>
            <a:off x="7257661" y="5687852"/>
            <a:ext cx="72462" cy="75976"/>
          </a:xfrm>
          <a:prstGeom prst="flowChartConnector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" name="Flowchart: Connector 35"/>
          <xdr:cNvSpPr/>
        </xdr:nvSpPr>
        <xdr:spPr>
          <a:xfrm>
            <a:off x="7812747" y="5127769"/>
            <a:ext cx="72462" cy="72000"/>
          </a:xfrm>
          <a:prstGeom prst="flowChartConnector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" name="Flowchart: Connector 36"/>
          <xdr:cNvSpPr/>
        </xdr:nvSpPr>
        <xdr:spPr>
          <a:xfrm>
            <a:off x="6671131" y="5152835"/>
            <a:ext cx="72462" cy="72000"/>
          </a:xfrm>
          <a:prstGeom prst="flowChartConnector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" name="Flowchart: Connector 37"/>
          <xdr:cNvSpPr/>
        </xdr:nvSpPr>
        <xdr:spPr>
          <a:xfrm>
            <a:off x="7662353" y="4767859"/>
            <a:ext cx="72462" cy="72000"/>
          </a:xfrm>
          <a:prstGeom prst="flowChartConnector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" name="Flowchart: Connector 38"/>
          <xdr:cNvSpPr/>
        </xdr:nvSpPr>
        <xdr:spPr>
          <a:xfrm>
            <a:off x="7647313" y="5516721"/>
            <a:ext cx="72462" cy="72000"/>
          </a:xfrm>
          <a:prstGeom prst="flowChartConnector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" name="Flowchart: Connector 39"/>
          <xdr:cNvSpPr/>
        </xdr:nvSpPr>
        <xdr:spPr>
          <a:xfrm>
            <a:off x="6833557" y="5513713"/>
            <a:ext cx="72462" cy="72000"/>
          </a:xfrm>
          <a:prstGeom prst="flowChartConnector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" name="Flowchart: Connector 40"/>
          <xdr:cNvSpPr/>
        </xdr:nvSpPr>
        <xdr:spPr>
          <a:xfrm>
            <a:off x="6831552" y="4733804"/>
            <a:ext cx="72462" cy="75976"/>
          </a:xfrm>
          <a:prstGeom prst="flowChartConnector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10</xdr:col>
      <xdr:colOff>409575</xdr:colOff>
      <xdr:row>30</xdr:row>
      <xdr:rowOff>19050</xdr:rowOff>
    </xdr:from>
    <xdr:to>
      <xdr:col>10</xdr:col>
      <xdr:colOff>571500</xdr:colOff>
      <xdr:row>35</xdr:row>
      <xdr:rowOff>228600</xdr:rowOff>
    </xdr:to>
    <xdr:sp macro="" textlink="">
      <xdr:nvSpPr>
        <xdr:cNvPr id="42" name="Right Brace 41"/>
        <xdr:cNvSpPr/>
      </xdr:nvSpPr>
      <xdr:spPr>
        <a:xfrm>
          <a:off x="7981950" y="5962650"/>
          <a:ext cx="161925" cy="1447800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11</xdr:col>
      <xdr:colOff>39916</xdr:colOff>
      <xdr:row>32</xdr:row>
      <xdr:rowOff>64950</xdr:rowOff>
    </xdr:from>
    <xdr:to>
      <xdr:col>11</xdr:col>
      <xdr:colOff>226791</xdr:colOff>
      <xdr:row>33</xdr:row>
      <xdr:rowOff>111468</xdr:rowOff>
    </xdr:to>
    <xdr:sp macro="" textlink="">
      <xdr:nvSpPr>
        <xdr:cNvPr id="43" name="TextBox 42"/>
        <xdr:cNvSpPr txBox="1"/>
      </xdr:nvSpPr>
      <xdr:spPr>
        <a:xfrm>
          <a:off x="8221891" y="6503850"/>
          <a:ext cx="186875" cy="294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/>
            <a:t>D</a:t>
          </a:r>
        </a:p>
      </xdr:txBody>
    </xdr:sp>
    <xdr:clientData/>
  </xdr:twoCellAnchor>
  <xdr:twoCellAnchor>
    <xdr:from>
      <xdr:col>7</xdr:col>
      <xdr:colOff>381000</xdr:colOff>
      <xdr:row>31</xdr:row>
      <xdr:rowOff>76200</xdr:rowOff>
    </xdr:from>
    <xdr:to>
      <xdr:col>9</xdr:col>
      <xdr:colOff>406758</xdr:colOff>
      <xdr:row>37</xdr:row>
      <xdr:rowOff>100741</xdr:rowOff>
    </xdr:to>
    <xdr:grpSp>
      <xdr:nvGrpSpPr>
        <xdr:cNvPr id="7" name="Group 6"/>
        <xdr:cNvGrpSpPr/>
      </xdr:nvGrpSpPr>
      <xdr:grpSpPr>
        <a:xfrm>
          <a:off x="6517821" y="6906986"/>
          <a:ext cx="1250401" cy="1494112"/>
          <a:chOff x="5743575" y="5448300"/>
          <a:chExt cx="1244958" cy="1510441"/>
        </a:xfrm>
      </xdr:grpSpPr>
      <xdr:cxnSp macro="">
        <xdr:nvCxnSpPr>
          <xdr:cNvPr id="44" name="Straight Arrow Connector 43"/>
          <xdr:cNvCxnSpPr/>
        </xdr:nvCxnSpPr>
        <xdr:spPr>
          <a:xfrm>
            <a:off x="5853317" y="6843755"/>
            <a:ext cx="839230" cy="0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45" name="Straight Arrow Connector 44"/>
          <xdr:cNvCxnSpPr/>
        </xdr:nvCxnSpPr>
        <xdr:spPr>
          <a:xfrm flipV="1">
            <a:off x="5856949" y="5791037"/>
            <a:ext cx="5454" cy="1046464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6" name="TextBox 45"/>
          <xdr:cNvSpPr txBox="1"/>
        </xdr:nvSpPr>
        <xdr:spPr>
          <a:xfrm>
            <a:off x="6748410" y="6686784"/>
            <a:ext cx="240123" cy="271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800" b="1"/>
              <a:t>x</a:t>
            </a:r>
          </a:p>
        </xdr:txBody>
      </xdr:sp>
      <xdr:sp macro="" textlink="">
        <xdr:nvSpPr>
          <xdr:cNvPr id="47" name="TextBox 46"/>
          <xdr:cNvSpPr txBox="1"/>
        </xdr:nvSpPr>
        <xdr:spPr>
          <a:xfrm>
            <a:off x="5743575" y="5448300"/>
            <a:ext cx="240123" cy="271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800" b="1"/>
              <a:t>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68"/>
  <sheetViews>
    <sheetView showGridLines="0" tabSelected="1" zoomScale="70" zoomScaleNormal="70" workbookViewId="0">
      <selection activeCell="AG14" sqref="AG14"/>
    </sheetView>
  </sheetViews>
  <sheetFormatPr defaultRowHeight="15" x14ac:dyDescent="0.25"/>
  <cols>
    <col min="1" max="2" width="15.7109375" customWidth="1"/>
    <col min="4" max="4" width="20.7109375" customWidth="1"/>
    <col min="5" max="5" width="15.7109375" customWidth="1"/>
    <col min="7" max="7" width="5.7109375" customWidth="1"/>
    <col min="15" max="15" width="11.28515625" customWidth="1"/>
  </cols>
  <sheetData>
    <row r="1" spans="1:12" ht="20.100000000000001" customHeight="1" x14ac:dyDescent="0.25">
      <c r="L1" s="40"/>
    </row>
    <row r="2" spans="1:12" ht="20.100000000000001" customHeight="1" x14ac:dyDescent="0.25">
      <c r="A2" s="42" t="s">
        <v>6</v>
      </c>
      <c r="B2" s="43"/>
      <c r="C2" s="1"/>
      <c r="D2" s="1"/>
      <c r="E2" s="1"/>
      <c r="F2" s="1"/>
      <c r="G2" s="1"/>
      <c r="L2" s="40"/>
    </row>
    <row r="3" spans="1:12" ht="5.0999999999999996" customHeight="1" x14ac:dyDescent="0.25">
      <c r="A3" s="38"/>
      <c r="B3" s="38"/>
      <c r="C3" s="1"/>
      <c r="D3" s="1"/>
      <c r="E3" s="1"/>
      <c r="F3" s="1"/>
      <c r="G3" s="1"/>
      <c r="L3" s="40"/>
    </row>
    <row r="4" spans="1:12" ht="20.100000000000001" customHeight="1" x14ac:dyDescent="0.25">
      <c r="A4" s="44" t="s">
        <v>36</v>
      </c>
      <c r="B4" s="45"/>
      <c r="C4" s="1"/>
      <c r="D4" s="1"/>
      <c r="E4" s="1"/>
      <c r="F4" s="1"/>
      <c r="G4" s="1"/>
      <c r="L4" s="40"/>
    </row>
    <row r="5" spans="1:12" ht="5.0999999999999996" customHeight="1" x14ac:dyDescent="0.25">
      <c r="A5" s="39"/>
      <c r="B5" s="39"/>
      <c r="C5" s="1"/>
      <c r="D5" s="1"/>
      <c r="E5" s="1"/>
      <c r="F5" s="1"/>
      <c r="G5" s="1"/>
      <c r="L5" s="40"/>
    </row>
    <row r="6" spans="1:12" ht="20.100000000000001" customHeight="1" x14ac:dyDescent="0.25">
      <c r="A6" s="16" t="s">
        <v>15</v>
      </c>
      <c r="B6" s="11">
        <v>400</v>
      </c>
      <c r="D6" s="14" t="s">
        <v>20</v>
      </c>
      <c r="E6" s="19"/>
      <c r="L6" s="40"/>
    </row>
    <row r="7" spans="1:12" ht="20.100000000000001" customHeight="1" x14ac:dyDescent="0.25">
      <c r="A7" s="17" t="s">
        <v>0</v>
      </c>
      <c r="B7" s="18">
        <v>400</v>
      </c>
      <c r="D7" s="2" t="s">
        <v>7</v>
      </c>
      <c r="E7" s="3">
        <f>0.65*B19*B7*B20*(1+0.07*B9*1000/(B6*B7))/1000</f>
        <v>151.8646372332683</v>
      </c>
      <c r="L7" s="40"/>
    </row>
    <row r="8" spans="1:12" ht="20.100000000000001" customHeight="1" x14ac:dyDescent="0.25">
      <c r="A8" s="4" t="s">
        <v>1</v>
      </c>
      <c r="B8" s="12">
        <v>25</v>
      </c>
      <c r="D8" s="4" t="s">
        <v>9</v>
      </c>
      <c r="E8" s="5">
        <f>E7*0.8</f>
        <v>121.49170978661465</v>
      </c>
      <c r="L8" s="40"/>
    </row>
    <row r="9" spans="1:12" ht="20.100000000000001" customHeight="1" x14ac:dyDescent="0.25">
      <c r="A9" s="17" t="s">
        <v>16</v>
      </c>
      <c r="B9" s="18">
        <v>500</v>
      </c>
      <c r="D9" s="4" t="s">
        <v>10</v>
      </c>
      <c r="E9" s="5">
        <f>(((B10^2*PI()/4)*B12)/B11)*B17*B20/1000</f>
        <v>322.69620191764727</v>
      </c>
      <c r="L9" s="40"/>
    </row>
    <row r="10" spans="1:12" ht="20.100000000000001" customHeight="1" x14ac:dyDescent="0.25">
      <c r="A10" s="4" t="s">
        <v>12</v>
      </c>
      <c r="B10" s="12">
        <v>10</v>
      </c>
      <c r="D10" s="20" t="s">
        <v>25</v>
      </c>
      <c r="E10" s="21">
        <f>E8+E9</f>
        <v>444.18791170426192</v>
      </c>
      <c r="F10" s="37" t="s">
        <v>34</v>
      </c>
      <c r="G10" s="41"/>
      <c r="L10" s="40"/>
    </row>
    <row r="11" spans="1:12" ht="20.100000000000001" customHeight="1" x14ac:dyDescent="0.25">
      <c r="A11" s="4" t="s">
        <v>8</v>
      </c>
      <c r="B11" s="12">
        <v>100</v>
      </c>
      <c r="D11" s="7" t="s">
        <v>11</v>
      </c>
      <c r="E11" s="8">
        <f>0.22*B18*B7*B20/1000</f>
        <v>660.00000000000011</v>
      </c>
      <c r="L11" s="40"/>
    </row>
    <row r="12" spans="1:12" ht="20.100000000000001" customHeight="1" x14ac:dyDescent="0.25">
      <c r="A12" s="4" t="s">
        <v>13</v>
      </c>
      <c r="B12" s="12">
        <v>3</v>
      </c>
      <c r="L12" s="40"/>
    </row>
    <row r="13" spans="1:12" ht="20.100000000000001" customHeight="1" x14ac:dyDescent="0.35">
      <c r="A13" s="4" t="s">
        <v>14</v>
      </c>
      <c r="B13" s="12">
        <v>3</v>
      </c>
      <c r="K13" s="15"/>
      <c r="L13" s="40"/>
    </row>
    <row r="14" spans="1:12" ht="20.100000000000001" customHeight="1" x14ac:dyDescent="0.25">
      <c r="A14" s="4" t="s">
        <v>2</v>
      </c>
      <c r="B14" s="12">
        <v>30</v>
      </c>
      <c r="C14" s="1"/>
      <c r="D14" s="14" t="s">
        <v>23</v>
      </c>
      <c r="E14" s="19"/>
      <c r="F14" s="1"/>
      <c r="G14" s="1"/>
      <c r="L14" s="40"/>
    </row>
    <row r="15" spans="1:12" ht="20.100000000000001" customHeight="1" x14ac:dyDescent="0.25">
      <c r="A15" s="7" t="s">
        <v>3</v>
      </c>
      <c r="B15" s="13">
        <v>420</v>
      </c>
      <c r="C15" s="1"/>
      <c r="D15" s="2" t="s">
        <v>7</v>
      </c>
      <c r="E15" s="3">
        <f>0.65*B19*B6*B21*(1+0.07*B9*1000/(B6*B7))/1000</f>
        <v>151.8646372332683</v>
      </c>
      <c r="F15" s="1"/>
      <c r="G15" s="1"/>
      <c r="L15" s="40"/>
    </row>
    <row r="16" spans="1:12" ht="20.100000000000001" customHeight="1" x14ac:dyDescent="0.25">
      <c r="C16" s="1"/>
      <c r="D16" s="4" t="s">
        <v>9</v>
      </c>
      <c r="E16" s="5">
        <f>E15*0.8</f>
        <v>121.49170978661465</v>
      </c>
      <c r="F16" s="1"/>
      <c r="G16" s="1"/>
      <c r="L16" s="40"/>
    </row>
    <row r="17" spans="1:12" ht="20.100000000000001" customHeight="1" x14ac:dyDescent="0.25">
      <c r="A17" s="2" t="s">
        <v>19</v>
      </c>
      <c r="B17" s="3">
        <f>B15/1.15</f>
        <v>365.21739130434787</v>
      </c>
      <c r="C17" s="1"/>
      <c r="D17" s="4" t="s">
        <v>10</v>
      </c>
      <c r="E17" s="5">
        <f>(((B10^2*PI()/4)*B13)/B11)*B17*B21/1000</f>
        <v>322.69620191764727</v>
      </c>
      <c r="F17" s="1"/>
      <c r="G17" s="1"/>
      <c r="L17" s="40"/>
    </row>
    <row r="18" spans="1:12" ht="20.100000000000001" customHeight="1" x14ac:dyDescent="0.25">
      <c r="A18" s="4" t="s">
        <v>21</v>
      </c>
      <c r="B18" s="5">
        <f>B14/1.5</f>
        <v>20</v>
      </c>
      <c r="C18" s="1"/>
      <c r="D18" s="20" t="s">
        <v>24</v>
      </c>
      <c r="E18" s="21">
        <f>E16+E17</f>
        <v>444.18791170426192</v>
      </c>
      <c r="F18" s="37" t="s">
        <v>34</v>
      </c>
      <c r="G18" s="41"/>
      <c r="L18" s="40"/>
    </row>
    <row r="19" spans="1:12" ht="20.100000000000001" customHeight="1" x14ac:dyDescent="0.25">
      <c r="A19" s="4" t="s">
        <v>22</v>
      </c>
      <c r="B19" s="5">
        <f>0.35*(SQRT(B14))/1.5</f>
        <v>1.2780193008453875</v>
      </c>
      <c r="D19" s="7" t="s">
        <v>11</v>
      </c>
      <c r="E19" s="8">
        <f>0.22*B18*B6*B21/1000</f>
        <v>660.00000000000011</v>
      </c>
      <c r="L19" s="40"/>
    </row>
    <row r="20" spans="1:12" ht="20.100000000000001" customHeight="1" x14ac:dyDescent="0.25">
      <c r="A20" s="4" t="s">
        <v>17</v>
      </c>
      <c r="B20" s="6">
        <f>B6-B8</f>
        <v>375</v>
      </c>
      <c r="L20" s="40"/>
    </row>
    <row r="21" spans="1:12" ht="20.100000000000001" customHeight="1" x14ac:dyDescent="0.25">
      <c r="A21" s="17" t="s">
        <v>18</v>
      </c>
      <c r="B21" s="27">
        <f>B7-B8</f>
        <v>375</v>
      </c>
      <c r="L21" s="40"/>
    </row>
    <row r="22" spans="1:12" ht="20.100000000000001" customHeight="1" x14ac:dyDescent="0.25">
      <c r="A22" s="28" t="s">
        <v>33</v>
      </c>
      <c r="B22" s="29">
        <f>(B6-2*B8)*(B7-2*B8)</f>
        <v>122500</v>
      </c>
      <c r="L22" s="40"/>
    </row>
    <row r="23" spans="1:12" ht="20.100000000000001" customHeight="1" x14ac:dyDescent="0.25">
      <c r="A23" s="28" t="s">
        <v>31</v>
      </c>
      <c r="B23" s="29">
        <f>(B10^2*PI()/4)*B12</f>
        <v>235.61944901923448</v>
      </c>
      <c r="C23" s="31" t="str">
        <f>IF(0.2*B6*B7*B14/1000&lt;B9,IF(AND(B23&gt;(((B6*B7/B22)-1)*(B14/B15)*B11*(B7-2*B8)*0.3),B23&gt;(0.075*B11*(B7-2*B8)*(B14/B15))),"√","x"),IF(AND(B23&gt;(((B6*B7/B22)-1)*(B14/B15)*B11*(B7-2*B8)*0.3)*0.666,B23&gt;(0.075*B11*(B7-2*B8)*(B14/B15))*0.666),"√","x"))</f>
        <v>√</v>
      </c>
      <c r="L23" s="40"/>
    </row>
    <row r="24" spans="1:12" ht="20.100000000000001" customHeight="1" x14ac:dyDescent="0.25">
      <c r="A24" s="23" t="s">
        <v>32</v>
      </c>
      <c r="B24" s="24">
        <f>(B10^2*PI()/4)*B13</f>
        <v>235.61944901923448</v>
      </c>
      <c r="C24" s="30" t="str">
        <f>IF(0.2*B6*B7*B14/1000&lt;B9,IF(AND(B24&gt;(((B6*B7/B22)-1)*(B14/B15)*B11*(B6-2*B8)*0.3),B24&gt;(0.075*B11*(B6-2*B8)*(B14/B15))),"√","x"),IF(AND(B24&gt;(((B6*B7/B22)-1)*(B14/B15)*B11*(B6-2*B8)*0.3)*0.666,B24&gt;(0.075*B11*(B6-2*B8)*(B14/B15))*0.666),"√","x"))</f>
        <v>√</v>
      </c>
      <c r="L24" s="40"/>
    </row>
    <row r="25" spans="1:12" ht="20.100000000000001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20.100000000000001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20.100000000000001" customHeight="1" x14ac:dyDescent="0.25">
      <c r="A27" s="42" t="s">
        <v>6</v>
      </c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5.0999999999999996" customHeigh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20.100000000000001" customHeight="1" x14ac:dyDescent="0.25">
      <c r="A29" s="44" t="s">
        <v>37</v>
      </c>
      <c r="B29" s="45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5.0999999999999996" customHeight="1" x14ac:dyDescent="0.25">
      <c r="L30" s="40"/>
    </row>
    <row r="31" spans="1:12" ht="20.100000000000001" customHeight="1" x14ac:dyDescent="0.25">
      <c r="A31" s="16" t="s">
        <v>26</v>
      </c>
      <c r="B31" s="11">
        <v>500</v>
      </c>
      <c r="D31" s="2" t="s">
        <v>7</v>
      </c>
      <c r="E31" s="3">
        <f>0.65*B41*B31*B43*(1+0.07*B32*1000/(B44))/1000</f>
        <v>338.06023298215439</v>
      </c>
      <c r="L31" s="40"/>
    </row>
    <row r="32" spans="1:12" ht="20.100000000000001" customHeight="1" x14ac:dyDescent="0.25">
      <c r="A32" s="17" t="s">
        <v>16</v>
      </c>
      <c r="B32" s="18">
        <v>1000</v>
      </c>
      <c r="D32" s="4" t="s">
        <v>9</v>
      </c>
      <c r="E32" s="5">
        <f>E31*0.8</f>
        <v>270.44818638572355</v>
      </c>
      <c r="L32" s="40"/>
    </row>
    <row r="33" spans="1:12" ht="20.100000000000001" customHeight="1" x14ac:dyDescent="0.25">
      <c r="A33" s="17" t="s">
        <v>1</v>
      </c>
      <c r="B33" s="12">
        <v>40</v>
      </c>
      <c r="D33" s="4" t="s">
        <v>10</v>
      </c>
      <c r="E33" s="5">
        <f>(2*(B34^2*PI()/4)*B39*B43/B35)/1000</f>
        <v>330.44091076367079</v>
      </c>
      <c r="L33" s="40"/>
    </row>
    <row r="34" spans="1:12" ht="20.100000000000001" customHeight="1" x14ac:dyDescent="0.25">
      <c r="A34" s="4" t="s">
        <v>12</v>
      </c>
      <c r="B34" s="12">
        <v>12</v>
      </c>
      <c r="D34" s="20" t="s">
        <v>29</v>
      </c>
      <c r="E34" s="21">
        <f>E32+E33</f>
        <v>600.88909714939427</v>
      </c>
      <c r="F34" s="37" t="s">
        <v>34</v>
      </c>
      <c r="G34" s="41"/>
      <c r="L34" s="40"/>
    </row>
    <row r="35" spans="1:12" ht="20.100000000000001" customHeight="1" x14ac:dyDescent="0.25">
      <c r="A35" s="4" t="s">
        <v>8</v>
      </c>
      <c r="B35" s="12">
        <v>100</v>
      </c>
      <c r="D35" s="7" t="s">
        <v>11</v>
      </c>
      <c r="E35" s="8">
        <f>0.22*B40*B31*B43/1000</f>
        <v>880</v>
      </c>
      <c r="L35" s="40"/>
    </row>
    <row r="36" spans="1:12" ht="20.100000000000001" customHeight="1" x14ac:dyDescent="0.25">
      <c r="A36" s="4" t="s">
        <v>2</v>
      </c>
      <c r="B36" s="12">
        <v>30</v>
      </c>
      <c r="L36" s="40"/>
    </row>
    <row r="37" spans="1:12" ht="20.100000000000001" customHeight="1" x14ac:dyDescent="0.25">
      <c r="A37" s="7" t="s">
        <v>3</v>
      </c>
      <c r="B37" s="13">
        <v>420</v>
      </c>
      <c r="L37" s="40"/>
    </row>
    <row r="38" spans="1:12" ht="20.100000000000001" customHeight="1" x14ac:dyDescent="0.25">
      <c r="L38" s="40"/>
    </row>
    <row r="39" spans="1:12" ht="20.100000000000001" customHeight="1" x14ac:dyDescent="0.25">
      <c r="A39" s="2" t="s">
        <v>19</v>
      </c>
      <c r="B39" s="3">
        <f>B37/1.15</f>
        <v>365.21739130434787</v>
      </c>
      <c r="D39" s="33" t="s">
        <v>9</v>
      </c>
      <c r="E39" s="34">
        <f>(0.166*(1+B32*1000/(13.8*B44))*SQRT(B36)*B31*B43)/1000</f>
        <v>248.95427476128236</v>
      </c>
      <c r="L39" s="40"/>
    </row>
    <row r="40" spans="1:12" ht="20.100000000000001" customHeight="1" x14ac:dyDescent="0.25">
      <c r="A40" s="4" t="s">
        <v>21</v>
      </c>
      <c r="B40" s="5">
        <f>B36/1.5</f>
        <v>20</v>
      </c>
      <c r="D40" s="9" t="s">
        <v>10</v>
      </c>
      <c r="E40" s="32">
        <f>(2*(B34^2*PI()/4)*B39*B43/B35)/1000</f>
        <v>330.44091076367079</v>
      </c>
      <c r="L40" s="40"/>
    </row>
    <row r="41" spans="1:12" ht="20.100000000000001" customHeight="1" x14ac:dyDescent="0.25">
      <c r="A41" s="4" t="s">
        <v>22</v>
      </c>
      <c r="B41" s="5">
        <f>0.35*(SQRT(B36))</f>
        <v>1.9170289512680814</v>
      </c>
      <c r="C41" s="22"/>
      <c r="D41" s="35" t="s">
        <v>38</v>
      </c>
      <c r="E41" s="36">
        <f>(E39+E40)*0.75</f>
        <v>434.54638914371486</v>
      </c>
      <c r="F41" s="37" t="s">
        <v>35</v>
      </c>
      <c r="G41" s="41"/>
      <c r="L41" s="40"/>
    </row>
    <row r="42" spans="1:12" ht="20.100000000000001" customHeight="1" x14ac:dyDescent="0.25">
      <c r="A42" s="17" t="s">
        <v>27</v>
      </c>
      <c r="B42" s="5">
        <f>B31-2*B33</f>
        <v>420</v>
      </c>
      <c r="L42" s="40"/>
    </row>
    <row r="43" spans="1:12" ht="20.100000000000001" customHeight="1" x14ac:dyDescent="0.25">
      <c r="A43" s="17" t="s">
        <v>4</v>
      </c>
      <c r="B43" s="5">
        <f>B31*0.8</f>
        <v>400</v>
      </c>
      <c r="L43" s="40"/>
    </row>
    <row r="44" spans="1:12" ht="20.100000000000001" customHeight="1" x14ac:dyDescent="0.25">
      <c r="A44" s="17" t="s">
        <v>28</v>
      </c>
      <c r="B44" s="10">
        <f>PI()*B31^2/4</f>
        <v>196349.54084936206</v>
      </c>
      <c r="L44" s="40"/>
    </row>
    <row r="45" spans="1:12" ht="20.100000000000001" customHeight="1" x14ac:dyDescent="0.25">
      <c r="A45" s="17" t="s">
        <v>30</v>
      </c>
      <c r="B45" s="10">
        <f>PI()*B34^2/4</f>
        <v>113.09733552923255</v>
      </c>
      <c r="L45" s="40"/>
    </row>
    <row r="46" spans="1:12" ht="20.100000000000001" customHeight="1" x14ac:dyDescent="0.25">
      <c r="A46" s="23" t="s">
        <v>5</v>
      </c>
      <c r="B46" s="25">
        <f>4*(B34^2*PI()/4)/(B42*B35)</f>
        <v>1.0771174812307861E-2</v>
      </c>
      <c r="C46" s="26" t="str">
        <f>IF(AND(B46&gt;((B31/B42-1)*(B36/B37)*0.45),B46&gt;(0.12*(B36/B37))),"√","x")</f>
        <v>√</v>
      </c>
      <c r="L46" s="40"/>
    </row>
    <row r="47" spans="1:12" ht="20.100000000000001" customHeight="1" x14ac:dyDescent="0.25"/>
    <row r="48" spans="1:12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</sheetData>
  <sheetProtection password="BC87" sheet="1" objects="1" scenarios="1"/>
  <mergeCells count="4">
    <mergeCell ref="A2:B2"/>
    <mergeCell ref="A4:B4"/>
    <mergeCell ref="A29:B29"/>
    <mergeCell ref="A27:B27"/>
  </mergeCells>
  <pageMargins left="0.7" right="0.7" top="0.75" bottom="0.75" header="0.3" footer="0.3"/>
  <pageSetup paperSize="9" scale="63" orientation="portrait" horizontalDpi="300" verticalDpi="0" r:id="rId1"/>
  <rowBreaks count="1" manualBreakCount="1">
    <brk id="25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KOLON KESME KUVVETİ</vt:lpstr>
      <vt:lpstr>'KOLON KESME KUVVETİ'!Print_Area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2014-02-14T07:40:24Z</dcterms:modified>
</cp:coreProperties>
</file>